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GF\COMPTABILITE\Clôtures\Annuelles\2020\Compte définitif\Envoi fichiers\SiteInternet\"/>
    </mc:Choice>
  </mc:AlternateContent>
  <bookViews>
    <workbookView xWindow="-28635" yWindow="900" windowWidth="27225" windowHeight="14220" tabRatio="851" firstSheet="1" activeTab="1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62913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51" i="18" s="1"/>
  <c r="H42" i="18"/>
  <c r="H31" i="18"/>
  <c r="H14" i="18"/>
  <c r="H19" i="18" s="1"/>
  <c r="H33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R2" i="26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H9" i="23" s="1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 s="1"/>
  <c r="F31" i="18"/>
  <c r="F42" i="18"/>
  <c r="F48" i="18"/>
  <c r="F63" i="18"/>
  <c r="A1" i="17"/>
  <c r="C1" i="17"/>
  <c r="D1" i="17"/>
  <c r="I1" i="17"/>
  <c r="A3" i="17"/>
  <c r="I3" i="17"/>
  <c r="F14" i="17"/>
  <c r="F19" i="17" s="1"/>
  <c r="F34" i="17"/>
  <c r="F44" i="17"/>
  <c r="F49" i="17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 s="1"/>
  <c r="A1" i="15"/>
  <c r="C1" i="15"/>
  <c r="D1" i="15"/>
  <c r="I1" i="15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I2" i="17"/>
  <c r="F5" i="17" s="1"/>
  <c r="H5" i="17" s="1"/>
  <c r="R2" i="29"/>
  <c r="T9" i="29" s="1"/>
  <c r="Q9" i="29" s="1"/>
  <c r="N9" i="29" s="1"/>
  <c r="K9" i="29" s="1"/>
  <c r="H9" i="29" s="1"/>
  <c r="H55" i="18" l="1"/>
  <c r="H65" i="18" s="1"/>
  <c r="F51" i="18"/>
  <c r="F33" i="18"/>
  <c r="H52" i="17"/>
  <c r="F52" i="17"/>
  <c r="F36" i="17"/>
  <c r="F33" i="16"/>
  <c r="H33" i="16"/>
  <c r="H10" i="16"/>
  <c r="F10" i="16"/>
  <c r="H43" i="15"/>
  <c r="F43" i="15"/>
  <c r="F10" i="15"/>
  <c r="F66" i="15" s="1"/>
  <c r="H10" i="15"/>
  <c r="T9" i="23"/>
  <c r="Q9" i="23"/>
  <c r="N9" i="23"/>
  <c r="I2" i="18"/>
  <c r="F5" i="18" s="1"/>
  <c r="H5" i="18" s="1"/>
  <c r="I2" i="16"/>
  <c r="F6" i="16" s="1"/>
  <c r="H6" i="16" s="1"/>
  <c r="I2" i="15"/>
  <c r="F6" i="15" s="1"/>
  <c r="H6" i="15" s="1"/>
  <c r="H54" i="17"/>
  <c r="H53" i="18"/>
  <c r="F55" i="18"/>
  <c r="F65" i="18" s="1"/>
  <c r="K10" i="23"/>
  <c r="N10" i="23"/>
  <c r="Q10" i="23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54" i="17" l="1"/>
  <c r="F38" i="17"/>
  <c r="F53" i="18"/>
  <c r="F56" i="17"/>
  <c r="F65" i="17" s="1"/>
  <c r="F35" i="18"/>
  <c r="F57" i="16"/>
  <c r="H57" i="16"/>
  <c r="H66" i="15"/>
  <c r="H38" i="17"/>
  <c r="H35" i="18"/>
  <c r="H56" i="17"/>
  <c r="F58" i="17" l="1"/>
  <c r="F57" i="18"/>
  <c r="H58" i="17"/>
  <c r="H57" i="18"/>
  <c r="H65" i="17"/>
</calcChain>
</file>

<file path=xl/sharedStrings.xml><?xml version="1.0" encoding="utf-8"?>
<sst xmlns="http://schemas.openxmlformats.org/spreadsheetml/2006/main" count="547" uniqueCount="354">
  <si>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</si>
  <si>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</si>
  <si>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</si>
  <si>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</si>
  <si>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</si>
  <si>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</si>
  <si>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</si>
  <si>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</si>
  <si>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</si>
  <si>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</si>
  <si>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</si>
  <si>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</si>
  <si>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</si>
  <si>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</si>
  <si>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</si>
  <si>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</si>
  <si>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</si>
  <si>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</si>
  <si>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</si>
  <si>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</si>
  <si>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</si>
  <si>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</si>
  <si>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</si>
  <si>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</si>
  <si>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</si>
  <si>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</si>
  <si>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</si>
  <si>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</si>
  <si>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</si>
  <si>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</si>
  <si>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</si>
  <si>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</si>
  <si>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</si>
  <si>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</si>
  <si>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</si>
  <si>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</si>
  <si>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</si>
  <si>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</si>
  <si>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</si>
  <si>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</si>
  <si>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</si>
  <si>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</si>
  <si>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</si>
  <si>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</si>
  <si>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</si>
  <si>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</si>
  <si>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</si>
  <si>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</si>
  <si>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</si>
  <si>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</si>
  <si>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</si>
  <si>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</si>
  <si>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</si>
  <si>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</si>
  <si>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</si>
  <si>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</si>
  <si>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</si>
  <si>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</si>
  <si>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</si>
  <si>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</si>
  <si>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</si>
  <si>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</si>
  <si>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</si>
  <si>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</si>
  <si>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</si>
  <si>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</si>
  <si>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</si>
  <si>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</si>
  <si>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</si>
  <si>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</si>
  <si>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</si>
  <si>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</si>
  <si>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</si>
  <si>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</si>
  <si>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</si>
  <si>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</si>
  <si>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</si>
  <si>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</si>
  <si>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</si>
  <si>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</si>
  <si>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</si>
  <si>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</si>
  <si>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</si>
  <si>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</si>
  <si>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</si>
  <si>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</si>
  <si>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</si>
  <si>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</si>
  <si>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</si>
  <si>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</si>
  <si>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</si>
  <si>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</si>
  <si>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</si>
  <si>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</si>
  <si>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</si>
  <si>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</si>
  <si>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</si>
  <si>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</si>
  <si>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</si>
  <si>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</si>
  <si>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</si>
  <si>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</si>
  <si>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</si>
  <si>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</si>
  <si>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</si>
  <si>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</si>
  <si>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</si>
  <si>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</si>
  <si>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</si>
  <si>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</si>
  <si>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</si>
  <si>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</si>
  <si>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</si>
  <si>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</si>
  <si>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</si>
  <si>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</si>
  <si>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</si>
  <si>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</si>
  <si>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</si>
  <si>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</si>
  <si>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</si>
  <si>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</si>
  <si>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</si>
  <si>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</si>
  <si>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</si>
  <si>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</si>
  <si>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</si>
  <si>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</si>
  <si>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</si>
  <si>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</si>
  <si>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</si>
  <si>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</si>
  <si>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</si>
  <si>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</si>
  <si>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</si>
  <si>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</si>
  <si>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</si>
  <si>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</si>
  <si>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</si>
  <si>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</si>
  <si>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</si>
  <si>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</si>
  <si>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</si>
  <si>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</si>
  <si>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</si>
  <si>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</si>
  <si>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</si>
  <si>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</si>
  <si>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</si>
  <si>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</si>
  <si>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</si>
  <si>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</si>
  <si>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</si>
  <si>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</si>
  <si>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</si>
  <si>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</si>
  <si>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</si>
  <si>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</si>
  <si>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</si>
  <si>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</si>
  <si>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</si>
  <si>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</si>
  <si>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</si>
  <si>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</si>
  <si>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</si>
  <si>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</si>
  <si>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</si>
  <si>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</si>
  <si>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</si>
  <si>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</si>
  <si>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</si>
  <si>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</si>
  <si>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</si>
  <si>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</si>
  <si>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</si>
  <si>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</si>
  <si>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</si>
  <si>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</si>
  <si>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</si>
  <si>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</si>
  <si>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</si>
  <si>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</si>
  <si>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</si>
  <si>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</si>
  <si>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</si>
  <si>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</si>
  <si>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</si>
  <si>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</si>
  <si>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</si>
  <si>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</si>
  <si>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</si>
  <si>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</si>
  <si>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</si>
  <si>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</si>
  <si>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</si>
  <si>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</si>
  <si>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</si>
  <si>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</si>
  <si>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</si>
  <si>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</si>
  <si>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</si>
  <si>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</si>
  <si>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</si>
  <si>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</si>
  <si>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</si>
  <si>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</si>
  <si>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</si>
  <si>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</si>
  <si>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</si>
  <si>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</si>
  <si>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</si>
  <si>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</si>
  <si>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</si>
  <si>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</si>
  <si>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</si>
  <si>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</si>
  <si>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</si>
  <si>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</si>
  <si>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</si>
  <si>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</si>
  <si>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</si>
  <si>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</si>
  <si>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</si>
  <si>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</si>
  <si>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</si>
  <si>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</si>
  <si>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</si>
  <si>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</si>
  <si>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</si>
  <si>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</si>
  <si>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</si>
  <si>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</si>
  <si>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</si>
  <si>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</si>
  <si>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</si>
  <si>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</si>
  <si>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</si>
  <si>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</si>
  <si>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</si>
  <si>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</si>
  <si>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</si>
  <si>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</si>
  <si>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</si>
  <si>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</si>
  <si>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</si>
  <si>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</si>
  <si>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</si>
  <si>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</si>
  <si>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</si>
  <si>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</si>
  <si>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</si>
  <si>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</si>
  <si>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</si>
  <si>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</si>
  <si>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</si>
  <si>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</si>
  <si>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</si>
  <si>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</si>
  <si>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</si>
  <si>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</si>
  <si>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</si>
  <si>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</si>
  <si>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</si>
  <si>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</si>
  <si>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</si>
  <si>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</si>
  <si>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</si>
  <si>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</si>
  <si>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</si>
  <si>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</si>
  <si>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</si>
  <si>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</si>
  <si>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</si>
  <si>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</si>
  <si>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</si>
  <si>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</si>
  <si>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</si>
  <si>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</si>
  <si>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</si>
  <si>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</si>
  <si>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</si>
  <si>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</si>
  <si>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</si>
  <si>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</si>
  <si>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</si>
  <si>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</si>
  <si>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</si>
  <si>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</si>
  <si>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</si>
  <si>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</si>
  <si>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</si>
  <si>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</si>
  <si>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</si>
  <si>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</si>
  <si>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</si>
  <si>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</si>
  <si>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</si>
  <si>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</si>
  <si>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</si>
  <si>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</si>
  <si>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</si>
  <si>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</si>
  <si>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</si>
  <si>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</si>
  <si>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</si>
  <si>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</si>
  <si>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</si>
  <si>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</si>
  <si>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</si>
  <si>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</si>
  <si>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</si>
  <si>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</si>
  <si>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</si>
  <si>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</si>
  <si>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</si>
  <si>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</si>
  <si>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</si>
  <si>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</si>
  <si>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</si>
  <si>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</si>
  <si>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</si>
  <si>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</si>
  <si>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</si>
  <si>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</si>
  <si>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</si>
  <si>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</si>
  <si>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</si>
  <si>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</si>
  <si>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</si>
  <si>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</si>
  <si>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</si>
  <si>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</si>
  <si>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</si>
  <si>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</si>
  <si>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</si>
  <si>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</si>
  <si>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</si>
  <si>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</si>
  <si>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</si>
  <si>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</si>
  <si>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</si>
  <si>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</si>
  <si>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VILLE DE NAMUR</t>
  </si>
  <si>
    <t>Hôtel de Ville</t>
  </si>
  <si>
    <t>5000 NAMUR</t>
  </si>
  <si>
    <t>www.ville.namur.be</t>
  </si>
  <si>
    <t>18/05/2021</t>
  </si>
  <si>
    <t>Compte</t>
  </si>
  <si>
    <t>Laurence LEPRINCE</t>
  </si>
  <si>
    <t>081-246.411</t>
  </si>
  <si>
    <t>dg@ville.namur.be</t>
  </si>
  <si>
    <t>Marc BRUYR</t>
  </si>
  <si>
    <t>081-246.270</t>
  </si>
  <si>
    <t>marc.bruyr@ville.namur.be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</si>
</sst>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9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9" fontId="14" fillId="0" borderId="0" xfId="14" applyNumberFormat="1" applyFont="1" applyBorder="1" applyAlignment="1" applyProtection="1">
      <alignment horizontal="left" vertical="center"/>
      <protection hidden="1"/>
    </xf>
    <xf numFmtId="169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9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9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0" fontId="32" fillId="0" borderId="0" xfId="0" applyFont="1" applyFill="1" applyBorder="1" applyAlignment="1">
      <alignment vertical="center"/>
    </xf>
    <xf numFmtId="4" fontId="24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1" fillId="0" borderId="0" xfId="0" applyFont="1" applyBorder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Border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Alignment="1" applyProtection="1"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9" xfId="12" applyNumberFormat="1" applyFont="1" applyBorder="1" applyAlignment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Alignment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Border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Border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 applyBorder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Border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/>
    <cellStyle name="Euro 2" xfId="2"/>
    <cellStyle name="Euro 2 2" xfId="3"/>
    <cellStyle name="Euro 3" xfId="4"/>
    <cellStyle name="Milliers" xfId="5" builtinId="3"/>
    <cellStyle name="Milliers 2" xfId="6"/>
    <cellStyle name="Milliers 2 2" xfId="7"/>
    <cellStyle name="Milliers 3" xfId="8"/>
    <cellStyle name="Milliers_PRODUITS" xfId="9"/>
    <cellStyle name="Normal" xfId="0" builtinId="0"/>
    <cellStyle name="Normal 2" xfId="10"/>
    <cellStyle name="Normal_ACTIF_1" xfId="11"/>
    <cellStyle name="Normal_CHARGES" xfId="12"/>
    <cellStyle name="Normal_PASSIF" xfId="13"/>
    <cellStyle name="Normal_PRODUITS" xfId="14"/>
    <cellStyle name="Pourcentage 2" xfId="15"/>
    <cellStyle name="Pourcentage 2 2" xfId="16"/>
    <cellStyle name="Pourcentage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2645445.5499999821</c:v>
                </c:pt>
                <c:pt idx="1">
                  <c:v>534121.89999997616</c:v>
                </c:pt>
                <c:pt idx="2">
                  <c:v>580069.37999999523</c:v>
                </c:pt>
                <c:pt idx="3">
                  <c:v>0</c:v>
                </c:pt>
                <c:pt idx="4">
                  <c:v>-1032348.869999975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2362588.6700000465</c:v>
                </c:pt>
                <c:pt idx="4">
                  <c:v>6064551.9000000358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173797591.99000001</c:v>
                </c:pt>
                <c:pt idx="1">
                  <c:v>173709160.54000002</c:v>
                </c:pt>
                <c:pt idx="2">
                  <c:v>177704405.55000001</c:v>
                </c:pt>
                <c:pt idx="3">
                  <c:v>185835382.70999998</c:v>
                </c:pt>
                <c:pt idx="4">
                  <c:v>189835360.70999998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176443037.53999999</c:v>
                </c:pt>
                <c:pt idx="1">
                  <c:v>174243282.44</c:v>
                </c:pt>
                <c:pt idx="2">
                  <c:v>178284474.93000001</c:v>
                </c:pt>
                <c:pt idx="3">
                  <c:v>185835382.71000001</c:v>
                </c:pt>
                <c:pt idx="4">
                  <c:v>188803011.84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55091939.440000005</c:v>
                </c:pt>
                <c:pt idx="1">
                  <c:v>25678482.980000004</c:v>
                </c:pt>
                <c:pt idx="2">
                  <c:v>31531140.789999999</c:v>
                </c:pt>
                <c:pt idx="3">
                  <c:v>51595054.140000001</c:v>
                </c:pt>
                <c:pt idx="4">
                  <c:v>32351417.620000001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37711656.799999997</c:v>
                </c:pt>
                <c:pt idx="1">
                  <c:v>8445092.9900000002</c:v>
                </c:pt>
                <c:pt idx="2">
                  <c:v>21899395.91</c:v>
                </c:pt>
                <c:pt idx="3">
                  <c:v>19875165.850000001</c:v>
                </c:pt>
                <c:pt idx="4">
                  <c:v>18809417.739999998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95" t="s">
        <v>295</v>
      </c>
      <c r="B1" s="296"/>
      <c r="C1" s="296"/>
      <c r="D1" s="292" t="s">
        <v>341</v>
      </c>
      <c r="E1" s="292"/>
      <c r="F1" s="292"/>
      <c r="G1" s="292"/>
      <c r="H1" s="292"/>
      <c r="I1" s="292"/>
      <c r="J1" s="607" t="s">
        <v>342</v>
      </c>
      <c r="K1" s="290"/>
      <c r="L1" s="290"/>
      <c r="M1" s="290"/>
      <c r="N1" s="290"/>
      <c r="O1" s="290"/>
      <c r="P1" s="271" t="s">
        <v>12</v>
      </c>
      <c r="Q1" s="272"/>
      <c r="R1" s="267"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">
        <v>1</v>
      </c>
      <c r="Q2" s="274"/>
      <c r="R2" s="269">
        <f>N27</f>
        <v>2020</v>
      </c>
      <c r="S2" s="270"/>
    </row>
    <row r="3" spans="1:22">
      <c r="A3" s="209" t="s">
        <v>340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">
        <v>33</v>
      </c>
      <c r="Q3" s="289"/>
      <c r="R3" s="275">
        <v>1</v>
      </c>
      <c r="S3" s="276"/>
    </row>
    <row r="4" spans="1:22" ht="13.9" customHeight="1" thickBot="1">
      <c r="A4" s="209"/>
      <c r="B4" s="31"/>
      <c r="C4" s="31"/>
      <c r="D4" s="31"/>
      <c r="E4" s="31"/>
      <c r="F4" s="60"/>
      <c r="G4" s="60"/>
      <c r="H4" s="59"/>
      <c r="I4" s="59"/>
      <c r="J4" s="60"/>
      <c r="K4" s="60"/>
      <c r="L4" s="60"/>
      <c r="M4" s="60"/>
      <c r="N4" s="59"/>
      <c r="O4" s="59"/>
      <c r="P4" s="224"/>
      <c r="Q4" s="224"/>
      <c r="R4" s="225"/>
      <c r="S4" s="225"/>
    </row>
    <row r="5" spans="1:22" ht="13.9" customHeight="1" thickTop="1">
      <c r="A5" s="228"/>
      <c r="B5" s="229"/>
      <c r="C5" s="229"/>
      <c r="D5" s="229"/>
      <c r="E5" s="229"/>
      <c r="F5" s="230"/>
      <c r="G5" s="230"/>
      <c r="H5" s="229"/>
      <c r="I5" s="229"/>
      <c r="J5" s="230"/>
      <c r="K5" s="230"/>
      <c r="L5" s="230"/>
      <c r="M5" s="230"/>
      <c r="N5" s="229"/>
      <c r="O5" s="229"/>
      <c r="P5" s="231"/>
      <c r="Q5" s="231"/>
      <c r="R5" s="232"/>
      <c r="S5" s="233"/>
    </row>
    <row r="6" spans="1:22" ht="13.9" customHeight="1">
      <c r="A6" s="234"/>
      <c r="B6" s="235"/>
      <c r="C6" s="235"/>
      <c r="D6" s="235"/>
      <c r="E6" s="235"/>
      <c r="F6" s="236"/>
      <c r="G6" s="236"/>
      <c r="H6" s="235"/>
      <c r="I6" s="235"/>
      <c r="J6" s="236"/>
      <c r="K6" s="236"/>
      <c r="L6" s="236"/>
      <c r="M6" s="236"/>
      <c r="N6" s="235"/>
      <c r="O6" s="235"/>
      <c r="P6" s="237"/>
      <c r="Q6" s="237"/>
      <c r="R6" s="238"/>
      <c r="S6" s="239"/>
    </row>
    <row r="7" spans="1:22" ht="13.9" customHeight="1">
      <c r="A7" s="234"/>
      <c r="B7" s="235"/>
      <c r="C7" s="235"/>
      <c r="D7" s="235"/>
      <c r="E7" s="279" t="s">
        <v>339</v>
      </c>
      <c r="F7" s="280"/>
      <c r="G7" s="280"/>
      <c r="H7" s="280"/>
      <c r="I7" s="280"/>
      <c r="J7" s="280"/>
      <c r="K7" s="280"/>
      <c r="L7" s="280"/>
      <c r="M7" s="280"/>
      <c r="N7" s="280"/>
      <c r="O7" s="281"/>
      <c r="P7" s="237"/>
      <c r="Q7" s="237"/>
      <c r="R7" s="238"/>
      <c r="S7" s="239"/>
    </row>
    <row r="8" spans="1:22" ht="13.9" customHeight="1">
      <c r="A8" s="234"/>
      <c r="B8" s="235"/>
      <c r="C8" s="235"/>
      <c r="D8" s="235"/>
      <c r="E8" s="282"/>
      <c r="F8" s="283"/>
      <c r="G8" s="283"/>
      <c r="H8" s="283"/>
      <c r="I8" s="283"/>
      <c r="J8" s="283"/>
      <c r="K8" s="283"/>
      <c r="L8" s="283"/>
      <c r="M8" s="283"/>
      <c r="N8" s="283"/>
      <c r="O8" s="284"/>
      <c r="P8" s="237"/>
      <c r="Q8" s="237"/>
      <c r="R8" s="238"/>
      <c r="S8" s="239"/>
      <c r="V8" s="226"/>
    </row>
    <row r="9" spans="1:22" ht="13.9" customHeight="1">
      <c r="A9" s="234"/>
      <c r="B9" s="235"/>
      <c r="C9" s="235"/>
      <c r="D9" s="235"/>
      <c r="E9" s="282"/>
      <c r="F9" s="283"/>
      <c r="G9" s="283"/>
      <c r="H9" s="283"/>
      <c r="I9" s="283"/>
      <c r="J9" s="283"/>
      <c r="K9" s="283"/>
      <c r="L9" s="283"/>
      <c r="M9" s="283"/>
      <c r="N9" s="283"/>
      <c r="O9" s="284"/>
      <c r="P9" s="237"/>
      <c r="Q9" s="237"/>
      <c r="R9" s="238"/>
      <c r="S9" s="239"/>
    </row>
    <row r="10" spans="1:22" ht="13.9" customHeight="1">
      <c r="A10" s="234"/>
      <c r="B10" s="235"/>
      <c r="C10" s="235"/>
      <c r="D10" s="235"/>
      <c r="E10" s="285"/>
      <c r="F10" s="286"/>
      <c r="G10" s="286"/>
      <c r="H10" s="286"/>
      <c r="I10" s="286"/>
      <c r="J10" s="286"/>
      <c r="K10" s="286"/>
      <c r="L10" s="286"/>
      <c r="M10" s="286"/>
      <c r="N10" s="286"/>
      <c r="O10" s="287"/>
      <c r="P10" s="237"/>
      <c r="Q10" s="237"/>
      <c r="R10" s="238"/>
      <c r="S10" s="239"/>
    </row>
    <row r="11" spans="1:22" ht="13.9" customHeight="1">
      <c r="A11" s="234"/>
      <c r="B11" s="235"/>
      <c r="C11" s="235"/>
      <c r="D11" s="235"/>
      <c r="E11" s="299" t="s">
        <v>338</v>
      </c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37"/>
      <c r="Q11" s="237"/>
      <c r="R11" s="238"/>
      <c r="S11" s="239"/>
      <c r="U11" s="227"/>
    </row>
    <row r="12" spans="1:22" ht="13.9" customHeight="1">
      <c r="A12" s="234"/>
      <c r="B12" s="235"/>
      <c r="C12" s="235"/>
      <c r="D12" s="235"/>
      <c r="E12" s="235"/>
      <c r="F12" s="236"/>
      <c r="G12" s="236"/>
      <c r="H12" s="235"/>
      <c r="I12" s="235"/>
      <c r="J12" s="236"/>
      <c r="K12" s="236"/>
      <c r="L12" s="236"/>
      <c r="M12" s="236"/>
      <c r="N12" s="235"/>
      <c r="O12" s="235"/>
      <c r="P12" s="237"/>
      <c r="Q12" s="237"/>
      <c r="R12" s="238"/>
      <c r="S12" s="239"/>
    </row>
    <row r="13" spans="1:22" ht="13.9" customHeight="1">
      <c r="A13" s="234"/>
      <c r="B13" s="235"/>
      <c r="C13" s="235"/>
      <c r="D13" s="235"/>
      <c r="E13" s="235"/>
      <c r="F13" s="236"/>
      <c r="G13" s="236"/>
      <c r="H13" s="235"/>
      <c r="I13" s="235"/>
      <c r="J13" s="236"/>
      <c r="K13" s="236"/>
      <c r="L13" s="236"/>
      <c r="M13" s="236"/>
      <c r="N13" s="235"/>
      <c r="O13" s="235"/>
      <c r="P13" s="237"/>
      <c r="Q13" s="237"/>
      <c r="R13" s="238"/>
      <c r="S13" s="239"/>
    </row>
    <row r="14" spans="1:22" ht="13.9" customHeight="1" thickBot="1">
      <c r="A14" s="240"/>
      <c r="B14" s="241"/>
      <c r="C14" s="241"/>
      <c r="D14" s="241"/>
      <c r="E14" s="241"/>
      <c r="F14" s="242"/>
      <c r="G14" s="242"/>
      <c r="H14" s="241"/>
      <c r="I14" s="241"/>
      <c r="J14" s="242"/>
      <c r="K14" s="242"/>
      <c r="L14" s="242"/>
      <c r="M14" s="242"/>
      <c r="N14" s="241"/>
      <c r="O14" s="241"/>
      <c r="P14" s="243"/>
      <c r="Q14" s="243"/>
      <c r="R14" s="244"/>
      <c r="S14" s="245"/>
    </row>
    <row r="15" spans="1:22" ht="13.9" customHeight="1" thickTop="1">
      <c r="A15" s="248"/>
      <c r="B15" s="248"/>
      <c r="C15" s="248"/>
      <c r="D15" s="248"/>
      <c r="E15" s="248"/>
      <c r="F15" s="248"/>
      <c r="G15" s="248"/>
    </row>
    <row r="16" spans="1:22" ht="13.15" customHeight="1">
      <c r="A16" s="58"/>
      <c r="B16" s="57"/>
      <c r="C16" s="57"/>
      <c r="D16" s="57"/>
      <c r="E16" s="57"/>
      <c r="F16" s="57"/>
      <c r="G16" s="57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"/>
    </row>
    <row r="17" spans="1:19" ht="16.149999999999999" customHeight="1">
      <c r="A17" s="246" t="s">
        <v>18</v>
      </c>
      <c r="B17" s="247"/>
      <c r="C17" s="247"/>
      <c r="D17" s="247"/>
      <c r="E17" s="247"/>
      <c r="F17" s="247"/>
      <c r="G17" s="247"/>
      <c r="H17" s="608" t="s">
        <v>342</v>
      </c>
      <c r="I17" s="261"/>
      <c r="J17" s="261"/>
      <c r="K17" s="261"/>
      <c r="L17" s="261"/>
      <c r="M17" s="261"/>
      <c r="N17" s="261"/>
      <c r="O17" s="261"/>
      <c r="P17" s="261"/>
      <c r="Q17" s="261"/>
      <c r="R17" s="2"/>
      <c r="S17" s="7"/>
    </row>
    <row r="18" spans="1:19" ht="16.149999999999999" customHeight="1">
      <c r="A18" s="51"/>
      <c r="B18" s="56"/>
      <c r="C18" s="52"/>
      <c r="D18" s="52"/>
      <c r="E18" s="52"/>
      <c r="F18" s="52"/>
      <c r="G18" s="2"/>
      <c r="H18" s="2"/>
      <c r="I18" s="2"/>
      <c r="J18" s="2"/>
      <c r="K18" s="2"/>
      <c r="L18" s="2"/>
      <c r="M18" s="52"/>
      <c r="N18" s="52"/>
      <c r="O18" s="52"/>
      <c r="P18" s="52"/>
      <c r="Q18" s="2"/>
      <c r="R18" s="2"/>
      <c r="S18" s="7"/>
    </row>
    <row r="19" spans="1:19" ht="16.149999999999999" customHeight="1">
      <c r="A19" s="246" t="s">
        <v>4</v>
      </c>
      <c r="B19" s="247"/>
      <c r="C19" s="247"/>
      <c r="D19" s="247"/>
      <c r="E19" s="247"/>
      <c r="F19" s="247"/>
      <c r="G19" s="247"/>
      <c r="H19" s="609" t="s">
        <v>343</v>
      </c>
      <c r="I19" s="252"/>
      <c r="J19" s="252"/>
      <c r="K19" s="252"/>
      <c r="L19" s="252"/>
      <c r="M19" s="252"/>
      <c r="N19" s="252"/>
      <c r="O19" s="252"/>
      <c r="P19" s="252"/>
      <c r="Q19" s="262"/>
      <c r="R19" s="2"/>
      <c r="S19" s="7"/>
    </row>
    <row r="20" spans="1:19" ht="16.149999999999999" customHeight="1">
      <c r="A20" s="53"/>
      <c r="B20" s="2"/>
      <c r="C20" s="2"/>
      <c r="D20" s="2"/>
      <c r="E20" s="2"/>
      <c r="F20" s="2"/>
      <c r="G20" s="2"/>
      <c r="H20" s="610" t="s">
        <v>344</v>
      </c>
      <c r="I20" s="249"/>
      <c r="J20" s="249"/>
      <c r="K20" s="249"/>
      <c r="L20" s="249"/>
      <c r="M20" s="249"/>
      <c r="N20" s="249"/>
      <c r="O20" s="249"/>
      <c r="P20" s="249"/>
      <c r="Q20" s="300"/>
      <c r="R20" s="2"/>
      <c r="S20" s="7"/>
    </row>
    <row r="21" spans="1:19" ht="16.149999999999999" customHeight="1">
      <c r="A21" s="53"/>
      <c r="B21" s="2"/>
      <c r="C21" s="2"/>
      <c r="D21" s="2"/>
      <c r="E21" s="2"/>
      <c r="F21" s="2"/>
      <c r="G21" s="52"/>
      <c r="H21" s="611" t="s">
        <v>345</v>
      </c>
      <c r="I21" s="259"/>
      <c r="J21" s="259"/>
      <c r="K21" s="259"/>
      <c r="L21" s="259"/>
      <c r="M21" s="259"/>
      <c r="N21" s="259"/>
      <c r="O21" s="259"/>
      <c r="P21" s="259"/>
      <c r="Q21" s="260"/>
      <c r="R21" s="2"/>
      <c r="S21" s="7"/>
    </row>
    <row r="22" spans="1:19" ht="16.149999999999999" customHeight="1">
      <c r="A22" s="53"/>
      <c r="B22" s="2"/>
      <c r="C22" s="2"/>
      <c r="D22" s="2"/>
      <c r="E22" s="2"/>
      <c r="F22" s="2"/>
      <c r="G22" s="52"/>
      <c r="H22" s="52"/>
      <c r="I22" s="52"/>
      <c r="J22" s="52"/>
      <c r="K22" s="52"/>
      <c r="L22" s="2"/>
      <c r="M22" s="2"/>
      <c r="N22" s="2"/>
      <c r="O22" s="2"/>
      <c r="P22" s="2"/>
      <c r="Q22" s="63"/>
      <c r="R22" s="64"/>
      <c r="S22" s="7"/>
    </row>
    <row r="23" spans="1:19" ht="16.149999999999999" customHeight="1">
      <c r="A23" s="277" t="s">
        <v>337</v>
      </c>
      <c r="B23" s="278"/>
      <c r="C23" s="278"/>
      <c r="D23" s="278"/>
      <c r="E23" s="278"/>
      <c r="F23" s="278"/>
      <c r="G23" s="278"/>
      <c r="H23" s="612" t="s">
        <v>346</v>
      </c>
      <c r="I23" s="257"/>
      <c r="J23" s="258"/>
      <c r="K23" s="52"/>
      <c r="L23" s="2"/>
      <c r="M23" s="2"/>
      <c r="N23" s="2"/>
      <c r="O23" s="2"/>
      <c r="P23" s="2"/>
      <c r="Q23" s="63"/>
      <c r="R23" s="64"/>
      <c r="S23" s="7"/>
    </row>
    <row r="24" spans="1:19" ht="16.149999999999999" customHeight="1">
      <c r="A24" s="53"/>
      <c r="B24" s="65"/>
      <c r="C24" s="65"/>
      <c r="D24" s="65"/>
      <c r="E24" s="65"/>
      <c r="F24" s="2"/>
      <c r="G24" s="52"/>
      <c r="H24" s="52"/>
      <c r="I24" s="52"/>
      <c r="J24" s="52"/>
      <c r="K24" s="52"/>
      <c r="L24" s="2"/>
      <c r="M24" s="2"/>
      <c r="N24" s="2"/>
      <c r="O24" s="2"/>
      <c r="P24" s="2"/>
      <c r="Q24" s="63"/>
      <c r="R24" s="64"/>
      <c r="S24" s="7"/>
    </row>
    <row r="25" spans="1:19" ht="16.149999999999999" customHeight="1">
      <c r="A25" s="246" t="s">
        <v>39</v>
      </c>
      <c r="B25" s="247"/>
      <c r="C25" s="247"/>
      <c r="D25" s="247"/>
      <c r="E25" s="247"/>
      <c r="F25" s="247"/>
      <c r="G25" s="256"/>
      <c r="H25" s="612"/>
      <c r="I25" s="257"/>
      <c r="J25" s="258"/>
      <c r="K25" s="52"/>
      <c r="L25" s="2"/>
      <c r="M25" s="2"/>
      <c r="N25" s="2"/>
      <c r="O25" s="2"/>
      <c r="P25" s="2"/>
      <c r="Q25" s="63"/>
      <c r="R25" s="64"/>
      <c r="S25" s="7"/>
    </row>
    <row r="26" spans="1:19" ht="16.149999999999999" customHeight="1">
      <c r="A26" s="53"/>
      <c r="B26" s="2"/>
      <c r="C26" s="2"/>
      <c r="D26" s="2"/>
      <c r="E26" s="2"/>
      <c r="F26" s="2"/>
      <c r="G26" s="54"/>
      <c r="H26" s="52"/>
      <c r="I26" s="52"/>
      <c r="J26" s="52"/>
      <c r="K26" s="52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>
      <c r="A27" s="246" t="s">
        <v>300</v>
      </c>
      <c r="B27" s="247"/>
      <c r="C27" s="247"/>
      <c r="D27" s="247"/>
      <c r="E27" s="247"/>
      <c r="F27" s="247"/>
      <c r="G27" s="247"/>
      <c r="H27" s="613" t="s">
        <v>347</v>
      </c>
      <c r="I27" s="265"/>
      <c r="J27" s="266"/>
      <c r="K27" s="175"/>
      <c r="L27" s="175" t="s">
        <v>1</v>
      </c>
      <c r="M27" s="175"/>
      <c r="N27" s="185">
        <v>2020</v>
      </c>
      <c r="O27" s="175"/>
      <c r="P27" s="175"/>
      <c r="Q27" s="175"/>
      <c r="R27" s="2"/>
      <c r="S27" s="7"/>
    </row>
    <row r="28" spans="1:19" ht="16.899999999999999" customHeight="1">
      <c r="A28" s="53"/>
      <c r="B28" s="2"/>
      <c r="C28" s="2"/>
      <c r="D28" s="2"/>
      <c r="E28" s="2"/>
      <c r="F28" s="2"/>
      <c r="G28" s="54"/>
      <c r="H28" s="52"/>
      <c r="I28" s="52"/>
      <c r="J28" s="52"/>
      <c r="K28" s="52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>
      <c r="A29" s="250" t="s">
        <v>36</v>
      </c>
      <c r="B29" s="251"/>
      <c r="C29" s="251"/>
      <c r="D29" s="251"/>
      <c r="E29" s="251"/>
      <c r="F29" s="251"/>
      <c r="G29" s="251"/>
      <c r="H29" s="614" t="s">
        <v>348</v>
      </c>
      <c r="I29" s="264"/>
      <c r="J29" s="264"/>
      <c r="K29" s="264"/>
      <c r="L29" s="264"/>
      <c r="M29" s="264"/>
      <c r="N29" s="264"/>
      <c r="O29" s="264"/>
      <c r="P29" s="264"/>
      <c r="Q29" s="264"/>
      <c r="R29" s="67"/>
      <c r="S29" s="12"/>
    </row>
    <row r="30" spans="1:19" ht="16.899999999999999" customHeight="1">
      <c r="A30" s="246" t="s">
        <v>5</v>
      </c>
      <c r="B30" s="247"/>
      <c r="C30" s="247"/>
      <c r="D30" s="247"/>
      <c r="E30" s="247"/>
      <c r="F30" s="247"/>
      <c r="G30" s="247"/>
      <c r="H30" s="615" t="s">
        <v>349</v>
      </c>
      <c r="I30" s="263"/>
      <c r="J30" s="263"/>
      <c r="K30" s="263"/>
      <c r="L30" s="263"/>
      <c r="M30" s="263"/>
      <c r="N30" s="263"/>
      <c r="O30" s="263"/>
      <c r="P30" s="263"/>
      <c r="Q30" s="263"/>
      <c r="R30" s="2"/>
      <c r="S30" s="7"/>
    </row>
    <row r="31" spans="1:19" ht="16.899999999999999" customHeight="1">
      <c r="A31" s="246" t="s">
        <v>6</v>
      </c>
      <c r="B31" s="247"/>
      <c r="C31" s="247"/>
      <c r="D31" s="247"/>
      <c r="E31" s="247"/>
      <c r="F31" s="247"/>
      <c r="G31" s="247"/>
      <c r="H31" s="616"/>
      <c r="I31" s="253"/>
      <c r="J31" s="253"/>
      <c r="K31" s="253"/>
      <c r="L31" s="253"/>
      <c r="M31" s="253"/>
      <c r="N31" s="253"/>
      <c r="O31" s="253"/>
      <c r="P31" s="253"/>
      <c r="Q31" s="253"/>
      <c r="R31" s="2"/>
      <c r="S31" s="7"/>
    </row>
    <row r="32" spans="1:19" ht="16.899999999999999" customHeight="1">
      <c r="A32" s="246" t="s">
        <v>7</v>
      </c>
      <c r="B32" s="247"/>
      <c r="C32" s="247"/>
      <c r="D32" s="247"/>
      <c r="E32" s="247"/>
      <c r="F32" s="247"/>
      <c r="G32" s="247"/>
      <c r="H32" s="615" t="s">
        <v>350</v>
      </c>
      <c r="I32" s="249"/>
      <c r="J32" s="249"/>
      <c r="K32" s="249"/>
      <c r="L32" s="249"/>
      <c r="M32" s="249"/>
      <c r="N32" s="249"/>
      <c r="O32" s="249"/>
      <c r="P32" s="249"/>
      <c r="Q32" s="249"/>
      <c r="R32" s="2"/>
      <c r="S32" s="7"/>
    </row>
    <row r="33" spans="1:19" ht="16.899999999999999" customHeight="1">
      <c r="A33" s="53"/>
      <c r="B33" s="2"/>
      <c r="C33" s="2"/>
      <c r="D33" s="2"/>
      <c r="E33" s="2"/>
      <c r="F33" s="2"/>
      <c r="G33" s="2"/>
      <c r="H33" s="2"/>
      <c r="I33" s="54"/>
      <c r="J33" s="52"/>
      <c r="K33" s="52"/>
      <c r="L33" s="52"/>
      <c r="M33" s="52"/>
      <c r="N33" s="2"/>
      <c r="O33" s="2"/>
      <c r="P33" s="2"/>
      <c r="Q33" s="2"/>
      <c r="R33" s="2"/>
      <c r="S33" s="7"/>
    </row>
    <row r="34" spans="1:19" ht="16.899999999999999" customHeight="1">
      <c r="A34" s="250" t="s">
        <v>37</v>
      </c>
      <c r="B34" s="251"/>
      <c r="C34" s="251"/>
      <c r="D34" s="251"/>
      <c r="E34" s="251"/>
      <c r="F34" s="251"/>
      <c r="G34" s="251"/>
      <c r="H34" s="617" t="s">
        <v>351</v>
      </c>
      <c r="I34" s="55"/>
      <c r="J34" s="66"/>
      <c r="K34" s="55"/>
      <c r="L34" s="55"/>
      <c r="M34" s="55"/>
      <c r="N34" s="55"/>
      <c r="O34" s="55"/>
      <c r="P34" s="55"/>
      <c r="Q34" s="55"/>
      <c r="R34" s="67"/>
      <c r="S34" s="12"/>
    </row>
    <row r="35" spans="1:19" ht="16.899999999999999" customHeight="1">
      <c r="A35" s="254" t="s">
        <v>5</v>
      </c>
      <c r="B35" s="255"/>
      <c r="C35" s="255"/>
      <c r="D35" s="255"/>
      <c r="E35" s="255"/>
      <c r="F35" s="255"/>
      <c r="G35" s="255"/>
      <c r="H35" s="618" t="s">
        <v>352</v>
      </c>
      <c r="I35" s="252"/>
      <c r="J35" s="252"/>
      <c r="K35" s="252"/>
      <c r="L35" s="252"/>
      <c r="M35" s="252"/>
      <c r="N35" s="252"/>
      <c r="O35" s="252"/>
      <c r="P35" s="252"/>
      <c r="Q35" s="252"/>
      <c r="R35" s="62"/>
      <c r="S35" s="6"/>
    </row>
    <row r="36" spans="1:19" ht="16.899999999999999" customHeight="1">
      <c r="A36" s="246" t="s">
        <v>6</v>
      </c>
      <c r="B36" s="247"/>
      <c r="C36" s="247"/>
      <c r="D36" s="247"/>
      <c r="E36" s="247"/>
      <c r="F36" s="247"/>
      <c r="G36" s="247"/>
      <c r="H36" s="616"/>
      <c r="I36" s="253"/>
      <c r="J36" s="253"/>
      <c r="K36" s="253"/>
      <c r="L36" s="253"/>
      <c r="M36" s="253"/>
      <c r="N36" s="253"/>
      <c r="O36" s="253"/>
      <c r="P36" s="253"/>
      <c r="Q36" s="253"/>
      <c r="R36" s="2"/>
      <c r="S36" s="7"/>
    </row>
    <row r="37" spans="1:19" ht="16.899999999999999" customHeight="1">
      <c r="A37" s="246" t="s">
        <v>7</v>
      </c>
      <c r="B37" s="247"/>
      <c r="C37" s="247"/>
      <c r="D37" s="247"/>
      <c r="E37" s="247"/>
      <c r="F37" s="247"/>
      <c r="G37" s="247"/>
      <c r="H37" s="615" t="s">
        <v>353</v>
      </c>
      <c r="I37" s="249"/>
      <c r="J37" s="249"/>
      <c r="K37" s="249"/>
      <c r="L37" s="249"/>
      <c r="M37" s="249"/>
      <c r="N37" s="249"/>
      <c r="O37" s="249"/>
      <c r="P37" s="249"/>
      <c r="Q37" s="249"/>
      <c r="R37" s="2"/>
      <c r="S37" s="7"/>
    </row>
    <row r="38" spans="1:19" ht="13.15" customHeight="1">
      <c r="A38" s="181"/>
      <c r="B38" s="4"/>
      <c r="C38" s="4"/>
      <c r="D38" s="4"/>
      <c r="E38" s="4"/>
      <c r="F38" s="4"/>
      <c r="G38" s="182"/>
      <c r="H38" s="183"/>
      <c r="I38" s="183"/>
      <c r="J38" s="183"/>
      <c r="K38" s="183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3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23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3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3" ht="13.15" customHeight="1">
      <c r="A5" s="29"/>
      <c r="B5" s="30"/>
      <c r="C5" s="50"/>
      <c r="D5" s="50"/>
      <c r="E5" s="50"/>
      <c r="F5" s="52"/>
      <c r="G5" s="52"/>
      <c r="H5" s="52"/>
      <c r="I5" s="52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23" ht="18.399999999999999" customHeight="1">
      <c r="A6" s="50"/>
      <c r="B6" s="50"/>
      <c r="C6" s="50"/>
      <c r="D6" s="50"/>
      <c r="E6" s="50"/>
      <c r="F6" s="52"/>
      <c r="G6" s="68"/>
      <c r="H6" s="316" t="s">
        <v>298</v>
      </c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7"/>
      <c r="U6" s="317"/>
      <c r="V6" s="317"/>
    </row>
    <row r="7" spans="1:23" ht="18.399999999999999" customHeight="1">
      <c r="A7" s="74"/>
      <c r="B7" s="75"/>
      <c r="C7" s="75"/>
      <c r="D7" s="75"/>
      <c r="E7" s="75"/>
      <c r="F7" s="75"/>
      <c r="G7" s="75"/>
      <c r="H7" s="302" t="str">
        <f>Coordonnées!$H$27</f>
        <v>Compte</v>
      </c>
      <c r="I7" s="302"/>
      <c r="J7" s="302"/>
      <c r="K7" s="302" t="str">
        <f>Coordonnées!$H$27</f>
        <v>Compte</v>
      </c>
      <c r="L7" s="302"/>
      <c r="M7" s="302"/>
      <c r="N7" s="302" t="str">
        <f>Coordonnées!$H$27</f>
        <v>Compte</v>
      </c>
      <c r="O7" s="302"/>
      <c r="P7" s="302"/>
      <c r="Q7" s="302" t="str">
        <f>Coordonnées!$H$27</f>
        <v>Compte</v>
      </c>
      <c r="R7" s="302"/>
      <c r="S7" s="302"/>
      <c r="T7" s="302" t="str">
        <f>Coordonnées!$H$27</f>
        <v>Compte</v>
      </c>
      <c r="U7" s="302"/>
      <c r="V7" s="302"/>
    </row>
    <row r="8" spans="1:23" ht="18.399999999999999" customHeight="1" thickBot="1">
      <c r="A8" s="301" t="s">
        <v>2</v>
      </c>
      <c r="B8" s="301"/>
      <c r="C8" s="301"/>
      <c r="D8" s="301"/>
      <c r="E8" s="301"/>
      <c r="F8" s="301"/>
      <c r="G8" s="301"/>
      <c r="H8" s="303">
        <f>K8-1</f>
        <v>2016</v>
      </c>
      <c r="I8" s="303"/>
      <c r="J8" s="303"/>
      <c r="K8" s="303">
        <f>N8-1</f>
        <v>2017</v>
      </c>
      <c r="L8" s="303"/>
      <c r="M8" s="303"/>
      <c r="N8" s="303">
        <f>Q8-1</f>
        <v>2018</v>
      </c>
      <c r="O8" s="303"/>
      <c r="P8" s="303"/>
      <c r="Q8" s="303">
        <f>T8-1</f>
        <v>2019</v>
      </c>
      <c r="R8" s="303"/>
      <c r="S8" s="303"/>
      <c r="T8" s="303">
        <f>R2</f>
        <v>2020</v>
      </c>
      <c r="U8" s="303"/>
      <c r="V8" s="303"/>
    </row>
    <row r="9" spans="1:23" ht="18.399999999999999" customHeight="1" thickBot="1">
      <c r="A9" s="310" t="s">
        <v>325</v>
      </c>
      <c r="B9" s="311"/>
      <c r="C9" s="311"/>
      <c r="D9" s="311"/>
      <c r="E9" s="311"/>
      <c r="F9" s="311"/>
      <c r="G9" s="312"/>
      <c r="H9" s="304">
        <f>'Ordinaire GE'!H26-'Ordinaire GE'!H15</f>
        <v>2645445.5499999821</v>
      </c>
      <c r="I9" s="305"/>
      <c r="J9" s="306"/>
      <c r="K9" s="304">
        <f>'Ordinaire GE'!K26-'Ordinaire GE'!K15</f>
        <v>534121.89999997616</v>
      </c>
      <c r="L9" s="305"/>
      <c r="M9" s="306"/>
      <c r="N9" s="304">
        <f>'Ordinaire GE'!N26-'Ordinaire GE'!N15</f>
        <v>580069.37999999523</v>
      </c>
      <c r="O9" s="305"/>
      <c r="P9" s="306"/>
      <c r="Q9" s="304">
        <f>'Ordinaire GE'!Q26-'Ordinaire GE'!Q15</f>
        <v>0</v>
      </c>
      <c r="R9" s="305"/>
      <c r="S9" s="306"/>
      <c r="T9" s="304">
        <f>'Ordinaire GE'!T26-'Ordinaire GE'!T15</f>
        <v>-1032348.869999975</v>
      </c>
      <c r="U9" s="305"/>
      <c r="V9" s="306"/>
    </row>
    <row r="10" spans="1:23" ht="40.5" customHeight="1" thickBot="1">
      <c r="A10" s="313" t="s">
        <v>333</v>
      </c>
      <c r="B10" s="314"/>
      <c r="C10" s="314"/>
      <c r="D10" s="314"/>
      <c r="E10" s="314"/>
      <c r="F10" s="314"/>
      <c r="G10" s="315"/>
      <c r="H10" s="307">
        <f>'Ordinaire GE'!H29-'Ordinaire GE'!H18</f>
        <v>0</v>
      </c>
      <c r="I10" s="308"/>
      <c r="J10" s="309"/>
      <c r="K10" s="307">
        <f>'Ordinaire GE'!K29-'Ordinaire GE'!K18</f>
        <v>0</v>
      </c>
      <c r="L10" s="308"/>
      <c r="M10" s="309"/>
      <c r="N10" s="307">
        <f>'Ordinaire GE'!N29-'Ordinaire GE'!N18</f>
        <v>0</v>
      </c>
      <c r="O10" s="308"/>
      <c r="P10" s="309"/>
      <c r="Q10" s="307">
        <f>'Ordinaire GE'!Q29-'Ordinaire GE'!Q18</f>
        <v>2362588.6700000465</v>
      </c>
      <c r="R10" s="308"/>
      <c r="S10" s="309"/>
      <c r="T10" s="307">
        <f>'Ordinaire GE'!T29-'Ordinaire GE'!T18</f>
        <v>6064551.9000000358</v>
      </c>
      <c r="U10" s="308"/>
      <c r="V10" s="309"/>
    </row>
    <row r="11" spans="1:23" ht="16.899999999999999" customHeight="1">
      <c r="A11" s="107" t="s">
        <v>326</v>
      </c>
      <c r="B11" s="75"/>
      <c r="C11" s="75"/>
      <c r="D11" s="75"/>
      <c r="E11" s="75"/>
      <c r="F11" s="75"/>
      <c r="G11" s="75"/>
      <c r="H11" s="76"/>
      <c r="I11" s="76"/>
      <c r="J11" s="76"/>
      <c r="K11" s="76"/>
      <c r="L11" s="77"/>
      <c r="M11" s="77"/>
      <c r="N11" s="77"/>
      <c r="O11" s="77"/>
      <c r="P11" s="77"/>
      <c r="Q11" s="77"/>
      <c r="R11" s="78"/>
      <c r="S11" s="78"/>
    </row>
    <row r="12" spans="1:23" ht="16.899999999999999" customHeight="1">
      <c r="A12" s="215"/>
      <c r="B12" s="215"/>
      <c r="C12" s="215"/>
      <c r="D12" s="215"/>
      <c r="E12" s="215"/>
      <c r="F12" s="208"/>
      <c r="G12" s="216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2"/>
      <c r="U12" s="222"/>
      <c r="V12" s="222"/>
      <c r="W12" s="217"/>
    </row>
    <row r="13" spans="1:23" ht="16.899999999999999" customHeight="1">
      <c r="A13" s="77"/>
      <c r="B13" s="218"/>
      <c r="C13" s="218"/>
      <c r="D13" s="218"/>
      <c r="E13" s="218"/>
      <c r="F13" s="218"/>
      <c r="G13" s="218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217"/>
    </row>
    <row r="14" spans="1:23" ht="16.899999999999999" customHeight="1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7"/>
    </row>
    <row r="15" spans="1:23" ht="16.899999999999999" customHeight="1">
      <c r="A15" s="77"/>
      <c r="B15" s="77"/>
      <c r="C15" s="77"/>
      <c r="D15" s="77"/>
      <c r="E15" s="77"/>
      <c r="F15" s="77"/>
      <c r="G15" s="77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17"/>
    </row>
    <row r="16" spans="1:23" ht="25.15" customHeight="1">
      <c r="A16" s="221"/>
      <c r="B16" s="221"/>
      <c r="C16" s="221"/>
      <c r="D16" s="221"/>
      <c r="E16" s="221"/>
      <c r="F16" s="221"/>
      <c r="G16" s="221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17"/>
    </row>
    <row r="17" spans="1:23" ht="16.899999999999999" customHeight="1">
      <c r="A17" s="78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77"/>
      <c r="M17" s="77"/>
      <c r="N17" s="77"/>
      <c r="O17" s="77"/>
      <c r="P17" s="77"/>
      <c r="Q17" s="77"/>
      <c r="R17" s="78"/>
      <c r="S17" s="78"/>
      <c r="T17" s="217"/>
      <c r="U17" s="217"/>
      <c r="V17" s="217"/>
      <c r="W17" s="217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299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2016</v>
      </c>
      <c r="I9" s="327"/>
      <c r="J9" s="327"/>
      <c r="K9" s="327">
        <f>N9-1</f>
        <v>2017</v>
      </c>
      <c r="L9" s="327"/>
      <c r="M9" s="327"/>
      <c r="N9" s="327">
        <f>Q9-1</f>
        <v>2018</v>
      </c>
      <c r="O9" s="327"/>
      <c r="P9" s="327"/>
      <c r="Q9" s="327">
        <f>T9-1</f>
        <v>2019</v>
      </c>
      <c r="R9" s="327"/>
      <c r="S9" s="327"/>
      <c r="T9" s="327">
        <f>R2</f>
        <v>2020</v>
      </c>
      <c r="U9" s="327"/>
      <c r="V9" s="327"/>
    </row>
    <row r="10" spans="1:22" ht="18.399999999999999" customHeight="1">
      <c r="A10" s="328" t="s">
        <v>13</v>
      </c>
      <c r="B10" s="329"/>
      <c r="C10" s="329"/>
      <c r="D10" s="329"/>
      <c r="E10" s="329"/>
      <c r="F10" s="329"/>
      <c r="G10" s="329"/>
      <c r="H10" s="619">
        <v>70557455.700000003</v>
      </c>
      <c r="I10" s="330">
        <v>5512664.2599999998</v>
      </c>
      <c r="J10" s="331">
        <v>5512664.2599999998</v>
      </c>
      <c r="K10" s="619">
        <v>72740750.030000001</v>
      </c>
      <c r="L10" s="330">
        <v>5512664.2599999998</v>
      </c>
      <c r="M10" s="331">
        <v>5512664.2599999998</v>
      </c>
      <c r="N10" s="619">
        <v>74942391.579999998</v>
      </c>
      <c r="O10" s="330">
        <v>5512664.2599999998</v>
      </c>
      <c r="P10" s="331">
        <v>5512664.2599999998</v>
      </c>
      <c r="Q10" s="619">
        <v>77479228.280000001</v>
      </c>
      <c r="R10" s="330">
        <v>5512664.2599999998</v>
      </c>
      <c r="S10" s="331">
        <v>5512664.2599999998</v>
      </c>
      <c r="T10" s="619">
        <v>79789062.849999994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14</v>
      </c>
      <c r="B11" s="333"/>
      <c r="C11" s="333"/>
      <c r="D11" s="333"/>
      <c r="E11" s="333"/>
      <c r="F11" s="333"/>
      <c r="G11" s="333"/>
      <c r="H11" s="620">
        <v>25232002.530000001</v>
      </c>
      <c r="I11" s="334">
        <v>2726342.74</v>
      </c>
      <c r="J11" s="335">
        <v>2726342.74</v>
      </c>
      <c r="K11" s="620">
        <v>26329319.640000001</v>
      </c>
      <c r="L11" s="334">
        <v>2726342.74</v>
      </c>
      <c r="M11" s="335">
        <v>2726342.74</v>
      </c>
      <c r="N11" s="620">
        <v>28040413.289999999</v>
      </c>
      <c r="O11" s="334">
        <v>2726342.74</v>
      </c>
      <c r="P11" s="335">
        <v>2726342.74</v>
      </c>
      <c r="Q11" s="620">
        <v>28573303.129999999</v>
      </c>
      <c r="R11" s="334">
        <v>2726342.74</v>
      </c>
      <c r="S11" s="335">
        <v>2726342.74</v>
      </c>
      <c r="T11" s="620">
        <v>29091976.510000002</v>
      </c>
      <c r="U11" s="334">
        <v>2726342.74</v>
      </c>
      <c r="V11" s="335">
        <v>2726342.74</v>
      </c>
    </row>
    <row r="12" spans="1:22" ht="18.399999999999999" customHeight="1">
      <c r="A12" s="332" t="s">
        <v>15</v>
      </c>
      <c r="B12" s="333"/>
      <c r="C12" s="333"/>
      <c r="D12" s="333"/>
      <c r="E12" s="333"/>
      <c r="F12" s="333"/>
      <c r="G12" s="333"/>
      <c r="H12" s="620">
        <v>53504746.869999997</v>
      </c>
      <c r="I12" s="334">
        <v>4264832.04</v>
      </c>
      <c r="J12" s="335">
        <v>4264832.04</v>
      </c>
      <c r="K12" s="620">
        <v>54895462.920000002</v>
      </c>
      <c r="L12" s="334">
        <v>4264832.04</v>
      </c>
      <c r="M12" s="335">
        <v>4264832.04</v>
      </c>
      <c r="N12" s="620">
        <v>56070784.18</v>
      </c>
      <c r="O12" s="334">
        <v>4264832.04</v>
      </c>
      <c r="P12" s="335">
        <v>4264832.04</v>
      </c>
      <c r="Q12" s="620">
        <v>60900546.880000003</v>
      </c>
      <c r="R12" s="334">
        <v>4264832.04</v>
      </c>
      <c r="S12" s="335">
        <v>4264832.04</v>
      </c>
      <c r="T12" s="620">
        <v>61281583.710000001</v>
      </c>
      <c r="U12" s="334">
        <v>4264832.04</v>
      </c>
      <c r="V12" s="335">
        <v>4264832.04</v>
      </c>
    </row>
    <row r="13" spans="1:22" ht="18.399999999999999" customHeight="1">
      <c r="A13" s="332" t="s">
        <v>16</v>
      </c>
      <c r="B13" s="333"/>
      <c r="C13" s="333"/>
      <c r="D13" s="333"/>
      <c r="E13" s="333"/>
      <c r="F13" s="333"/>
      <c r="G13" s="333"/>
      <c r="H13" s="620">
        <v>17216682.989999998</v>
      </c>
      <c r="I13" s="334">
        <v>41563.69</v>
      </c>
      <c r="J13" s="335">
        <v>41563.69</v>
      </c>
      <c r="K13" s="620">
        <v>17406888.739999998</v>
      </c>
      <c r="L13" s="334">
        <v>41563.69</v>
      </c>
      <c r="M13" s="335">
        <v>41563.69</v>
      </c>
      <c r="N13" s="620">
        <v>17800816.5</v>
      </c>
      <c r="O13" s="334">
        <v>41563.69</v>
      </c>
      <c r="P13" s="335">
        <v>41563.69</v>
      </c>
      <c r="Q13" s="620">
        <v>18644784.879999999</v>
      </c>
      <c r="R13" s="334">
        <v>41563.69</v>
      </c>
      <c r="S13" s="335">
        <v>41563.69</v>
      </c>
      <c r="T13" s="620">
        <v>19672737.640000001</v>
      </c>
      <c r="U13" s="334">
        <v>41563.69</v>
      </c>
      <c r="V13" s="335">
        <v>41563.69</v>
      </c>
    </row>
    <row r="14" spans="1:22" ht="18.399999999999999" customHeight="1" thickBot="1">
      <c r="A14" s="336" t="s">
        <v>306</v>
      </c>
      <c r="B14" s="337"/>
      <c r="C14" s="337"/>
      <c r="D14" s="337"/>
      <c r="E14" s="337"/>
      <c r="F14" s="337"/>
      <c r="G14" s="337"/>
      <c r="H14" s="621">
        <v>7286703.9000000004</v>
      </c>
      <c r="I14" s="338">
        <v>0</v>
      </c>
      <c r="J14" s="339">
        <v>0</v>
      </c>
      <c r="K14" s="621">
        <v>2336739.21</v>
      </c>
      <c r="L14" s="338">
        <v>0</v>
      </c>
      <c r="M14" s="339">
        <v>0</v>
      </c>
      <c r="N14" s="621">
        <v>850000</v>
      </c>
      <c r="O14" s="338">
        <v>0</v>
      </c>
      <c r="P14" s="339">
        <v>0</v>
      </c>
      <c r="Q14" s="621">
        <v>237519.54</v>
      </c>
      <c r="R14" s="338">
        <v>0</v>
      </c>
      <c r="S14" s="339">
        <v>0</v>
      </c>
      <c r="T14" s="621">
        <v>0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173797591.99000001</v>
      </c>
      <c r="I15" s="341"/>
      <c r="J15" s="342"/>
      <c r="K15" s="341">
        <f>SUM(K10:K14)</f>
        <v>173709160.54000002</v>
      </c>
      <c r="L15" s="341"/>
      <c r="M15" s="341"/>
      <c r="N15" s="340">
        <f>SUM(N10:N14)</f>
        <v>177704405.55000001</v>
      </c>
      <c r="O15" s="341"/>
      <c r="P15" s="342"/>
      <c r="Q15" s="341">
        <f>SUM(Q10:Q14)</f>
        <v>185835382.70999998</v>
      </c>
      <c r="R15" s="341"/>
      <c r="S15" s="342"/>
      <c r="T15" s="341">
        <f>SUM(T10:T14)</f>
        <v>189835360.70999998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8133908.5099999998</v>
      </c>
      <c r="I16" s="343">
        <v>1521059.02</v>
      </c>
      <c r="J16" s="344">
        <v>2351270.66</v>
      </c>
      <c r="K16" s="622">
        <v>6545181.6699999999</v>
      </c>
      <c r="L16" s="343">
        <v>1659060.83</v>
      </c>
      <c r="M16" s="344">
        <v>1521059.02</v>
      </c>
      <c r="N16" s="622">
        <v>7605203.9900000002</v>
      </c>
      <c r="O16" s="343">
        <v>2230351.92</v>
      </c>
      <c r="P16" s="344">
        <v>1659060.83</v>
      </c>
      <c r="Q16" s="622">
        <v>5926786.5599999996</v>
      </c>
      <c r="R16" s="343">
        <v>2351270.66</v>
      </c>
      <c r="S16" s="344">
        <v>2230351.92</v>
      </c>
      <c r="T16" s="622">
        <v>10976760.140000001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1256615.52</v>
      </c>
      <c r="I17" s="338">
        <v>1192323.53</v>
      </c>
      <c r="J17" s="339">
        <v>824300.6</v>
      </c>
      <c r="K17" s="621">
        <v>1396022.21</v>
      </c>
      <c r="L17" s="338">
        <v>4295659.8600000003</v>
      </c>
      <c r="M17" s="339">
        <v>1192323.53</v>
      </c>
      <c r="N17" s="621">
        <v>745691.24</v>
      </c>
      <c r="O17" s="338">
        <v>1045347.08</v>
      </c>
      <c r="P17" s="339">
        <v>4295659.8600000003</v>
      </c>
      <c r="Q17" s="621">
        <v>1136100.76</v>
      </c>
      <c r="R17" s="338">
        <v>824300.6</v>
      </c>
      <c r="S17" s="339">
        <v>1045347.08</v>
      </c>
      <c r="T17" s="621">
        <v>155853.88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183188116.02000001</v>
      </c>
      <c r="I18" s="352"/>
      <c r="J18" s="353"/>
      <c r="K18" s="352">
        <f>SUM(K15:K17)</f>
        <v>181650364.42000002</v>
      </c>
      <c r="L18" s="352"/>
      <c r="M18" s="352"/>
      <c r="N18" s="351">
        <f>SUM(N15:N17)</f>
        <v>186055300.78000003</v>
      </c>
      <c r="O18" s="352"/>
      <c r="P18" s="353"/>
      <c r="Q18" s="351">
        <f>SUM(Q15:Q17)</f>
        <v>192898270.02999997</v>
      </c>
      <c r="R18" s="352"/>
      <c r="S18" s="353"/>
      <c r="T18" s="351">
        <f>SUM(T15:T17)</f>
        <v>200967974.72999996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2016</v>
      </c>
      <c r="I21" s="327"/>
      <c r="J21" s="327"/>
      <c r="K21" s="327">
        <f>N21-1</f>
        <v>2017</v>
      </c>
      <c r="L21" s="327"/>
      <c r="M21" s="327"/>
      <c r="N21" s="327">
        <f>Q21-1</f>
        <v>2018</v>
      </c>
      <c r="O21" s="327"/>
      <c r="P21" s="327"/>
      <c r="Q21" s="327">
        <f>T21-1</f>
        <v>2019</v>
      </c>
      <c r="R21" s="327"/>
      <c r="S21" s="327"/>
      <c r="T21" s="327">
        <f>R2</f>
        <v>2020</v>
      </c>
      <c r="U21" s="327"/>
      <c r="V21" s="327"/>
    </row>
    <row r="22" spans="1:22" ht="18.399999999999999" customHeight="1">
      <c r="A22" s="332" t="s">
        <v>17</v>
      </c>
      <c r="B22" s="333"/>
      <c r="C22" s="333"/>
      <c r="D22" s="333"/>
      <c r="E22" s="333"/>
      <c r="F22" s="333"/>
      <c r="G22" s="354"/>
      <c r="H22" s="619">
        <v>6809534.1600000001</v>
      </c>
      <c r="I22" s="330">
        <v>373432.17</v>
      </c>
      <c r="J22" s="331">
        <v>697745.74</v>
      </c>
      <c r="K22" s="619">
        <v>6435708.2000000002</v>
      </c>
      <c r="L22" s="330">
        <v>373432.17</v>
      </c>
      <c r="M22" s="331">
        <v>697745.74</v>
      </c>
      <c r="N22" s="619">
        <v>6462191.4400000004</v>
      </c>
      <c r="O22" s="330">
        <v>373432.17</v>
      </c>
      <c r="P22" s="331">
        <v>697745.74</v>
      </c>
      <c r="Q22" s="619">
        <v>6651665.6699999999</v>
      </c>
      <c r="R22" s="330">
        <v>373432.17</v>
      </c>
      <c r="S22" s="331">
        <v>697745.74</v>
      </c>
      <c r="T22" s="619">
        <v>5680965.6900000004</v>
      </c>
      <c r="U22" s="330">
        <v>373432.17</v>
      </c>
      <c r="V22" s="331">
        <v>697745.74</v>
      </c>
    </row>
    <row r="23" spans="1:22" ht="18.399999999999999" customHeight="1">
      <c r="A23" s="332" t="s">
        <v>15</v>
      </c>
      <c r="B23" s="333"/>
      <c r="C23" s="333"/>
      <c r="D23" s="333"/>
      <c r="E23" s="333"/>
      <c r="F23" s="333"/>
      <c r="G23" s="354"/>
      <c r="H23" s="620">
        <v>164029519.59999999</v>
      </c>
      <c r="I23" s="334">
        <v>12728583.199999999</v>
      </c>
      <c r="J23" s="335">
        <v>13240574.68</v>
      </c>
      <c r="K23" s="620">
        <v>162419220.61000001</v>
      </c>
      <c r="L23" s="334">
        <v>12728583.199999999</v>
      </c>
      <c r="M23" s="335">
        <v>13240574.68</v>
      </c>
      <c r="N23" s="620">
        <v>166523881.93000001</v>
      </c>
      <c r="O23" s="334">
        <v>12728583.199999999</v>
      </c>
      <c r="P23" s="335">
        <v>13240574.68</v>
      </c>
      <c r="Q23" s="620">
        <v>174208973.80000001</v>
      </c>
      <c r="R23" s="334">
        <v>12728583.199999999</v>
      </c>
      <c r="S23" s="335">
        <v>13240574.68</v>
      </c>
      <c r="T23" s="620">
        <v>173560708.72</v>
      </c>
      <c r="U23" s="334">
        <v>12728583.199999999</v>
      </c>
      <c r="V23" s="335">
        <v>13240574.68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54"/>
      <c r="H24" s="620">
        <v>5143983.78</v>
      </c>
      <c r="I24" s="334">
        <v>548784.99</v>
      </c>
      <c r="J24" s="335">
        <v>408005.67</v>
      </c>
      <c r="K24" s="620">
        <v>4928353.63</v>
      </c>
      <c r="L24" s="334">
        <v>548784.99</v>
      </c>
      <c r="M24" s="335">
        <v>408005.67</v>
      </c>
      <c r="N24" s="620">
        <v>4838401.5599999996</v>
      </c>
      <c r="O24" s="334">
        <v>548784.99</v>
      </c>
      <c r="P24" s="335">
        <v>408005.67</v>
      </c>
      <c r="Q24" s="620">
        <v>4839170.8600000003</v>
      </c>
      <c r="R24" s="334">
        <v>548784.99</v>
      </c>
      <c r="S24" s="335">
        <v>408005.67</v>
      </c>
      <c r="T24" s="620">
        <v>5699805.3099999996</v>
      </c>
      <c r="U24" s="334">
        <v>548784.99</v>
      </c>
      <c r="V24" s="335">
        <v>408005.67</v>
      </c>
    </row>
    <row r="25" spans="1:22" ht="18.399999999999999" customHeight="1" thickBot="1">
      <c r="A25" s="336" t="s">
        <v>3</v>
      </c>
      <c r="B25" s="337"/>
      <c r="C25" s="337"/>
      <c r="D25" s="337"/>
      <c r="E25" s="337"/>
      <c r="F25" s="337"/>
      <c r="G25" s="355"/>
      <c r="H25" s="621">
        <v>460000</v>
      </c>
      <c r="I25" s="338">
        <v>0</v>
      </c>
      <c r="J25" s="339">
        <v>0</v>
      </c>
      <c r="K25" s="621">
        <v>460000</v>
      </c>
      <c r="L25" s="338">
        <v>0</v>
      </c>
      <c r="M25" s="339">
        <v>0</v>
      </c>
      <c r="N25" s="621">
        <v>460000</v>
      </c>
      <c r="O25" s="338">
        <v>0</v>
      </c>
      <c r="P25" s="339">
        <v>0</v>
      </c>
      <c r="Q25" s="621">
        <v>135572.38</v>
      </c>
      <c r="R25" s="338">
        <v>0</v>
      </c>
      <c r="S25" s="339">
        <v>0</v>
      </c>
      <c r="T25" s="621">
        <v>3861532.12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176443037.53999999</v>
      </c>
      <c r="I26" s="341"/>
      <c r="J26" s="341"/>
      <c r="K26" s="340">
        <f>SUM(K22:K25)</f>
        <v>174243282.44</v>
      </c>
      <c r="L26" s="341"/>
      <c r="M26" s="342"/>
      <c r="N26" s="341">
        <f>SUM(N22:N25)</f>
        <v>178284474.93000001</v>
      </c>
      <c r="O26" s="341"/>
      <c r="P26" s="341"/>
      <c r="Q26" s="340">
        <f>SUM(Q22:Q25)</f>
        <v>185835382.71000001</v>
      </c>
      <c r="R26" s="341"/>
      <c r="S26" s="342"/>
      <c r="T26" s="340">
        <f>SUM(T22:T25)</f>
        <v>188803011.84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2539980.85</v>
      </c>
      <c r="I27" s="343">
        <v>6001218.2883333303</v>
      </c>
      <c r="J27" s="344">
        <v>5811470.0833333302</v>
      </c>
      <c r="K27" s="622">
        <v>7264177.6900000004</v>
      </c>
      <c r="L27" s="343">
        <v>6001218.2883333303</v>
      </c>
      <c r="M27" s="344">
        <v>5811470.0833333302</v>
      </c>
      <c r="N27" s="622">
        <v>7770825.8499999996</v>
      </c>
      <c r="O27" s="343">
        <v>6001218.2883333303</v>
      </c>
      <c r="P27" s="344">
        <v>5811470.0833333302</v>
      </c>
      <c r="Q27" s="622">
        <v>9425475.9900000002</v>
      </c>
      <c r="R27" s="343">
        <v>6001218.2883333303</v>
      </c>
      <c r="S27" s="344">
        <v>5811470.0833333302</v>
      </c>
      <c r="T27" s="622">
        <v>18229514.789999999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4205097.63</v>
      </c>
      <c r="I28" s="338">
        <v>0</v>
      </c>
      <c r="J28" s="339">
        <v>0</v>
      </c>
      <c r="K28" s="621">
        <v>142904.29</v>
      </c>
      <c r="L28" s="338">
        <v>0</v>
      </c>
      <c r="M28" s="339">
        <v>0</v>
      </c>
      <c r="N28" s="621">
        <v>0</v>
      </c>
      <c r="O28" s="338">
        <v>0</v>
      </c>
      <c r="P28" s="339">
        <v>0</v>
      </c>
      <c r="Q28" s="621">
        <v>0</v>
      </c>
      <c r="R28" s="338">
        <v>0</v>
      </c>
      <c r="S28" s="339">
        <v>0</v>
      </c>
      <c r="T28" s="621">
        <v>0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183188116.01999998</v>
      </c>
      <c r="I29" s="352"/>
      <c r="J29" s="352"/>
      <c r="K29" s="351">
        <f>SUM(K26:K28)</f>
        <v>181650364.41999999</v>
      </c>
      <c r="L29" s="352"/>
      <c r="M29" s="353"/>
      <c r="N29" s="352">
        <f>SUM(N26:N28)</f>
        <v>186055300.78</v>
      </c>
      <c r="O29" s="352"/>
      <c r="P29" s="352"/>
      <c r="Q29" s="351">
        <f>SUM(Q26:Q28)</f>
        <v>195260858.70000002</v>
      </c>
      <c r="R29" s="352"/>
      <c r="S29" s="353"/>
      <c r="T29" s="351">
        <f>SUM(T26:T28)</f>
        <v>207032526.63</v>
      </c>
      <c r="U29" s="352"/>
      <c r="V29" s="353"/>
    </row>
    <row r="30" spans="1:22" ht="16.899999999999999" customHeight="1">
      <c r="A30" s="107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303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301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2016</v>
      </c>
      <c r="I9" s="327"/>
      <c r="J9" s="327"/>
      <c r="K9" s="327">
        <f>N9-1</f>
        <v>2017</v>
      </c>
      <c r="L9" s="327"/>
      <c r="M9" s="327"/>
      <c r="N9" s="327">
        <f>Q9-1</f>
        <v>2018</v>
      </c>
      <c r="O9" s="327"/>
      <c r="P9" s="327"/>
      <c r="Q9" s="327">
        <f>T9-1</f>
        <v>2019</v>
      </c>
      <c r="R9" s="327"/>
      <c r="S9" s="327"/>
      <c r="T9" s="327">
        <f>R2</f>
        <v>2020</v>
      </c>
      <c r="U9" s="327"/>
      <c r="V9" s="327"/>
    </row>
    <row r="10" spans="1:22" ht="18.399999999999999" customHeight="1">
      <c r="A10" s="328" t="s">
        <v>15</v>
      </c>
      <c r="B10" s="329"/>
      <c r="C10" s="329"/>
      <c r="D10" s="329"/>
      <c r="E10" s="329"/>
      <c r="F10" s="329"/>
      <c r="G10" s="329"/>
      <c r="H10" s="619">
        <v>834550.03</v>
      </c>
      <c r="I10" s="330">
        <v>5512664.2599999998</v>
      </c>
      <c r="J10" s="331">
        <v>5512664.2599999998</v>
      </c>
      <c r="K10" s="619">
        <v>1092330.8799999999</v>
      </c>
      <c r="L10" s="330">
        <v>5512664.2599999998</v>
      </c>
      <c r="M10" s="331">
        <v>5512664.2599999998</v>
      </c>
      <c r="N10" s="619">
        <v>1082728.75</v>
      </c>
      <c r="O10" s="330">
        <v>5512664.2599999998</v>
      </c>
      <c r="P10" s="331">
        <v>5512664.2599999998</v>
      </c>
      <c r="Q10" s="619">
        <v>817102.82</v>
      </c>
      <c r="R10" s="330">
        <v>5512664.2599999998</v>
      </c>
      <c r="S10" s="331">
        <v>5512664.2599999998</v>
      </c>
      <c r="T10" s="619">
        <v>731940.78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304</v>
      </c>
      <c r="B11" s="333"/>
      <c r="C11" s="333"/>
      <c r="D11" s="333"/>
      <c r="E11" s="333"/>
      <c r="F11" s="333"/>
      <c r="G11" s="333"/>
      <c r="H11" s="620">
        <v>54130577.82</v>
      </c>
      <c r="I11" s="334">
        <v>2726342.74</v>
      </c>
      <c r="J11" s="335">
        <v>2726342.74</v>
      </c>
      <c r="K11" s="620">
        <v>15588519.470000001</v>
      </c>
      <c r="L11" s="334">
        <v>2726342.74</v>
      </c>
      <c r="M11" s="335">
        <v>2726342.74</v>
      </c>
      <c r="N11" s="620">
        <v>30305456.84</v>
      </c>
      <c r="O11" s="334">
        <v>2726342.74</v>
      </c>
      <c r="P11" s="335">
        <v>2726342.74</v>
      </c>
      <c r="Q11" s="620">
        <v>30627496.120000001</v>
      </c>
      <c r="R11" s="334">
        <v>2726342.74</v>
      </c>
      <c r="S11" s="335">
        <v>2726342.74</v>
      </c>
      <c r="T11" s="620">
        <v>19427060.52</v>
      </c>
      <c r="U11" s="334">
        <v>2726342.74</v>
      </c>
      <c r="V11" s="335">
        <v>2726342.74</v>
      </c>
    </row>
    <row r="12" spans="1:22" ht="18.399999999999999" customHeight="1">
      <c r="A12" s="332" t="s">
        <v>16</v>
      </c>
      <c r="B12" s="333"/>
      <c r="C12" s="333"/>
      <c r="D12" s="333"/>
      <c r="E12" s="333"/>
      <c r="F12" s="333"/>
      <c r="G12" s="333"/>
      <c r="H12" s="620">
        <v>126811.59</v>
      </c>
      <c r="I12" s="334">
        <v>4264832.04</v>
      </c>
      <c r="J12" s="335">
        <v>4264832.04</v>
      </c>
      <c r="K12" s="620">
        <v>8997632.6300000008</v>
      </c>
      <c r="L12" s="334">
        <v>4264832.04</v>
      </c>
      <c r="M12" s="335">
        <v>4264832.04</v>
      </c>
      <c r="N12" s="620">
        <v>142955.20000000001</v>
      </c>
      <c r="O12" s="334">
        <v>4264832.04</v>
      </c>
      <c r="P12" s="335">
        <v>4264832.04</v>
      </c>
      <c r="Q12" s="620">
        <v>20150455.199999999</v>
      </c>
      <c r="R12" s="334">
        <v>4264832.04</v>
      </c>
      <c r="S12" s="335">
        <v>4264832.04</v>
      </c>
      <c r="T12" s="620">
        <v>8330884.2000000002</v>
      </c>
      <c r="U12" s="334">
        <v>4264832.04</v>
      </c>
      <c r="V12" s="335">
        <v>4264832.04</v>
      </c>
    </row>
    <row r="13" spans="1:22" ht="18.399999999999999" customHeight="1">
      <c r="A13" s="332" t="s">
        <v>3</v>
      </c>
      <c r="B13" s="333"/>
      <c r="C13" s="333"/>
      <c r="D13" s="333"/>
      <c r="E13" s="333"/>
      <c r="F13" s="333"/>
      <c r="G13" s="333"/>
      <c r="H13" s="620">
        <v>0</v>
      </c>
      <c r="I13" s="334">
        <v>41563.69</v>
      </c>
      <c r="J13" s="335">
        <v>41563.69</v>
      </c>
      <c r="K13" s="620">
        <v>0</v>
      </c>
      <c r="L13" s="334">
        <v>41563.69</v>
      </c>
      <c r="M13" s="335">
        <v>41563.69</v>
      </c>
      <c r="N13" s="620">
        <v>0</v>
      </c>
      <c r="O13" s="334">
        <v>41563.69</v>
      </c>
      <c r="P13" s="335">
        <v>41563.69</v>
      </c>
      <c r="Q13" s="620">
        <v>0</v>
      </c>
      <c r="R13" s="334">
        <v>41563.69</v>
      </c>
      <c r="S13" s="335">
        <v>41563.69</v>
      </c>
      <c r="T13" s="620">
        <v>0</v>
      </c>
      <c r="U13" s="334">
        <v>41563.69</v>
      </c>
      <c r="V13" s="335">
        <v>41563.69</v>
      </c>
    </row>
    <row r="14" spans="1:22" ht="18.399999999999999" customHeight="1" thickBot="1">
      <c r="A14" s="336"/>
      <c r="B14" s="337"/>
      <c r="C14" s="337"/>
      <c r="D14" s="337"/>
      <c r="E14" s="337"/>
      <c r="F14" s="337"/>
      <c r="G14" s="337"/>
      <c r="H14" s="621">
        <v>0</v>
      </c>
      <c r="I14" s="338">
        <v>0</v>
      </c>
      <c r="J14" s="339">
        <v>0</v>
      </c>
      <c r="K14" s="621">
        <v>0</v>
      </c>
      <c r="L14" s="338">
        <v>0</v>
      </c>
      <c r="M14" s="339">
        <v>0</v>
      </c>
      <c r="N14" s="621">
        <v>0</v>
      </c>
      <c r="O14" s="338">
        <v>0</v>
      </c>
      <c r="P14" s="339">
        <v>0</v>
      </c>
      <c r="Q14" s="621">
        <v>0</v>
      </c>
      <c r="R14" s="338">
        <v>0</v>
      </c>
      <c r="S14" s="339">
        <v>0</v>
      </c>
      <c r="T14" s="621">
        <v>3861532.12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55091939.440000005</v>
      </c>
      <c r="I15" s="341"/>
      <c r="J15" s="342"/>
      <c r="K15" s="341">
        <f>SUM(K10:K14)</f>
        <v>25678482.980000004</v>
      </c>
      <c r="L15" s="341"/>
      <c r="M15" s="341"/>
      <c r="N15" s="340">
        <f>SUM(N10:N14)</f>
        <v>31531140.789999999</v>
      </c>
      <c r="O15" s="341"/>
      <c r="P15" s="342"/>
      <c r="Q15" s="341">
        <f>SUM(Q10:Q14)</f>
        <v>51595054.140000001</v>
      </c>
      <c r="R15" s="341"/>
      <c r="S15" s="342"/>
      <c r="T15" s="341">
        <f>SUM(T10:T14)</f>
        <v>32351417.620000001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41472556.340000004</v>
      </c>
      <c r="I16" s="343">
        <v>1521059.02</v>
      </c>
      <c r="J16" s="344">
        <v>2351270.66</v>
      </c>
      <c r="K16" s="622">
        <v>79717106.650000006</v>
      </c>
      <c r="L16" s="343">
        <v>1659060.83</v>
      </c>
      <c r="M16" s="344">
        <v>1521059.02</v>
      </c>
      <c r="N16" s="622">
        <v>75569621.329999998</v>
      </c>
      <c r="O16" s="343">
        <v>2230351.92</v>
      </c>
      <c r="P16" s="344">
        <v>1659060.83</v>
      </c>
      <c r="Q16" s="622">
        <v>87345034.560000002</v>
      </c>
      <c r="R16" s="343">
        <v>2351270.66</v>
      </c>
      <c r="S16" s="344">
        <v>2230351.92</v>
      </c>
      <c r="T16" s="622">
        <v>73261832.269999996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19312210.77</v>
      </c>
      <c r="I17" s="338">
        <v>1192323.53</v>
      </c>
      <c r="J17" s="339">
        <v>824300.6</v>
      </c>
      <c r="K17" s="621">
        <v>9321404.9600000009</v>
      </c>
      <c r="L17" s="338">
        <v>4295659.8600000003</v>
      </c>
      <c r="M17" s="339">
        <v>1192323.53</v>
      </c>
      <c r="N17" s="621">
        <v>33571066.909999996</v>
      </c>
      <c r="O17" s="338">
        <v>1045347.08</v>
      </c>
      <c r="P17" s="339">
        <v>4295659.8600000003</v>
      </c>
      <c r="Q17" s="621">
        <v>21885601.66</v>
      </c>
      <c r="R17" s="338">
        <v>824300.6</v>
      </c>
      <c r="S17" s="339">
        <v>1045347.08</v>
      </c>
      <c r="T17" s="621">
        <v>21059961.84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115876706.55</v>
      </c>
      <c r="I18" s="352"/>
      <c r="J18" s="353"/>
      <c r="K18" s="352">
        <f>SUM(K15:K17)</f>
        <v>114716994.59</v>
      </c>
      <c r="L18" s="352"/>
      <c r="M18" s="352"/>
      <c r="N18" s="351">
        <f>SUM(N15:N17)</f>
        <v>140671829.03</v>
      </c>
      <c r="O18" s="352"/>
      <c r="P18" s="353"/>
      <c r="Q18" s="351">
        <f>SUM(Q15:Q17)</f>
        <v>160825690.35999998</v>
      </c>
      <c r="R18" s="352"/>
      <c r="S18" s="353"/>
      <c r="T18" s="351">
        <f>SUM(T15:T17)</f>
        <v>126673211.73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302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2016</v>
      </c>
      <c r="I21" s="327"/>
      <c r="J21" s="327"/>
      <c r="K21" s="327">
        <f>N21-1</f>
        <v>2017</v>
      </c>
      <c r="L21" s="327"/>
      <c r="M21" s="327"/>
      <c r="N21" s="327">
        <f>Q21-1</f>
        <v>2018</v>
      </c>
      <c r="O21" s="327"/>
      <c r="P21" s="327"/>
      <c r="Q21" s="327">
        <f>T21-1</f>
        <v>2019</v>
      </c>
      <c r="R21" s="327"/>
      <c r="S21" s="327"/>
      <c r="T21" s="327">
        <f>R2</f>
        <v>2020</v>
      </c>
      <c r="U21" s="327"/>
      <c r="V21" s="327"/>
    </row>
    <row r="22" spans="1:22" ht="18.399999999999999" customHeight="1">
      <c r="A22" s="328" t="s">
        <v>15</v>
      </c>
      <c r="B22" s="329"/>
      <c r="C22" s="329"/>
      <c r="D22" s="329"/>
      <c r="E22" s="329"/>
      <c r="F22" s="329"/>
      <c r="G22" s="329"/>
      <c r="H22" s="619">
        <v>18135732.960000001</v>
      </c>
      <c r="I22" s="330">
        <v>373432.17</v>
      </c>
      <c r="J22" s="331">
        <v>697745.74</v>
      </c>
      <c r="K22" s="619">
        <v>1996595.99</v>
      </c>
      <c r="L22" s="330">
        <v>365967.42</v>
      </c>
      <c r="M22" s="331">
        <v>373432.17</v>
      </c>
      <c r="N22" s="619">
        <v>6369537.9100000001</v>
      </c>
      <c r="O22" s="330">
        <v>414709.37</v>
      </c>
      <c r="P22" s="331">
        <v>365967.42</v>
      </c>
      <c r="Q22" s="619">
        <v>7061756.6200000001</v>
      </c>
      <c r="R22" s="330">
        <v>697745.74</v>
      </c>
      <c r="S22" s="331">
        <v>414709.37</v>
      </c>
      <c r="T22" s="619">
        <v>1115683.03</v>
      </c>
      <c r="U22" s="330">
        <v>557211.56000000006</v>
      </c>
      <c r="V22" s="331">
        <v>577850.16</v>
      </c>
    </row>
    <row r="23" spans="1:22" ht="18.399999999999999" customHeight="1">
      <c r="A23" s="332" t="s">
        <v>304</v>
      </c>
      <c r="B23" s="333"/>
      <c r="C23" s="333"/>
      <c r="D23" s="333"/>
      <c r="E23" s="333"/>
      <c r="F23" s="333"/>
      <c r="G23" s="333"/>
      <c r="H23" s="620">
        <v>4575923.84</v>
      </c>
      <c r="I23" s="334">
        <v>12728583.199999999</v>
      </c>
      <c r="J23" s="335">
        <v>13240574.68</v>
      </c>
      <c r="K23" s="620">
        <v>90097</v>
      </c>
      <c r="L23" s="334">
        <v>12120371.99</v>
      </c>
      <c r="M23" s="335">
        <v>12728583.199999999</v>
      </c>
      <c r="N23" s="620">
        <v>67933</v>
      </c>
      <c r="O23" s="334">
        <v>12941517.73</v>
      </c>
      <c r="P23" s="335">
        <v>12120371.99</v>
      </c>
      <c r="Q23" s="620">
        <v>313409.23</v>
      </c>
      <c r="R23" s="334">
        <v>13240574.68</v>
      </c>
      <c r="S23" s="335">
        <v>12941517.73</v>
      </c>
      <c r="T23" s="620">
        <v>673734.71</v>
      </c>
      <c r="U23" s="334">
        <v>13289626.9983333</v>
      </c>
      <c r="V23" s="335">
        <v>13396094.2633333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33"/>
      <c r="H24" s="620">
        <v>15000000</v>
      </c>
      <c r="I24" s="334">
        <v>548784.99</v>
      </c>
      <c r="J24" s="335">
        <v>408005.67</v>
      </c>
      <c r="K24" s="620">
        <v>6358400</v>
      </c>
      <c r="L24" s="334">
        <v>536819.05000000005</v>
      </c>
      <c r="M24" s="335">
        <v>548784.99</v>
      </c>
      <c r="N24" s="620">
        <v>15461925</v>
      </c>
      <c r="O24" s="334">
        <v>344975.81</v>
      </c>
      <c r="P24" s="335">
        <v>536819.05000000005</v>
      </c>
      <c r="Q24" s="620">
        <v>12500000</v>
      </c>
      <c r="R24" s="334">
        <v>408005.67</v>
      </c>
      <c r="S24" s="335">
        <v>344975.81</v>
      </c>
      <c r="T24" s="620">
        <v>17020000</v>
      </c>
      <c r="U24" s="334">
        <v>128208.38666666699</v>
      </c>
      <c r="V24" s="335">
        <v>26303.796666666702</v>
      </c>
    </row>
    <row r="25" spans="1:22" ht="18.399999999999999" customHeight="1" thickBot="1">
      <c r="A25" s="332" t="s">
        <v>3</v>
      </c>
      <c r="B25" s="333"/>
      <c r="C25" s="333"/>
      <c r="D25" s="333"/>
      <c r="E25" s="333"/>
      <c r="F25" s="333"/>
      <c r="G25" s="333"/>
      <c r="H25" s="621">
        <v>0</v>
      </c>
      <c r="I25" s="338">
        <v>0</v>
      </c>
      <c r="J25" s="339">
        <v>0</v>
      </c>
      <c r="K25" s="621">
        <v>0</v>
      </c>
      <c r="L25" s="338">
        <v>0</v>
      </c>
      <c r="M25" s="339">
        <v>0</v>
      </c>
      <c r="N25" s="621">
        <v>0</v>
      </c>
      <c r="O25" s="338">
        <v>0</v>
      </c>
      <c r="P25" s="339">
        <v>0</v>
      </c>
      <c r="Q25" s="621">
        <v>0</v>
      </c>
      <c r="R25" s="338">
        <v>0</v>
      </c>
      <c r="S25" s="339">
        <v>0</v>
      </c>
      <c r="T25" s="621">
        <v>0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37711656.799999997</v>
      </c>
      <c r="I26" s="341"/>
      <c r="J26" s="341"/>
      <c r="K26" s="340">
        <f>SUM(K22:K25)</f>
        <v>8445092.9900000002</v>
      </c>
      <c r="L26" s="341"/>
      <c r="M26" s="342"/>
      <c r="N26" s="341">
        <f>SUM(N22:N25)</f>
        <v>21899395.91</v>
      </c>
      <c r="O26" s="341"/>
      <c r="P26" s="341"/>
      <c r="Q26" s="340">
        <f>SUM(Q22:Q25)</f>
        <v>19875165.850000001</v>
      </c>
      <c r="R26" s="341"/>
      <c r="S26" s="342"/>
      <c r="T26" s="340">
        <f>SUM(T22:T25)</f>
        <v>18809417.739999998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13339683.5</v>
      </c>
      <c r="I27" s="343"/>
      <c r="J27" s="344"/>
      <c r="K27" s="622">
        <v>25745406.449999999</v>
      </c>
      <c r="L27" s="343">
        <v>10122961.629999999</v>
      </c>
      <c r="M27" s="344">
        <v>6628334.5600000005</v>
      </c>
      <c r="N27" s="622">
        <v>20468891.5</v>
      </c>
      <c r="O27" s="343">
        <v>6248838.1500000004</v>
      </c>
      <c r="P27" s="344">
        <v>10122961.629999999</v>
      </c>
      <c r="Q27" s="622">
        <v>51718350.82</v>
      </c>
      <c r="R27" s="343">
        <v>6834216</v>
      </c>
      <c r="S27" s="344">
        <v>6248838.1500000004</v>
      </c>
      <c r="T27" s="622">
        <v>28896030.34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5034686.9800000004</v>
      </c>
      <c r="I28" s="338">
        <v>0</v>
      </c>
      <c r="J28" s="339">
        <v>0</v>
      </c>
      <c r="K28" s="621">
        <v>12088289.42</v>
      </c>
      <c r="L28" s="338">
        <v>0</v>
      </c>
      <c r="M28" s="339">
        <v>0</v>
      </c>
      <c r="N28" s="621">
        <v>21209926.27</v>
      </c>
      <c r="O28" s="338">
        <v>0</v>
      </c>
      <c r="P28" s="339">
        <v>0</v>
      </c>
      <c r="Q28" s="621">
        <v>23740600.460000001</v>
      </c>
      <c r="R28" s="338">
        <v>0</v>
      </c>
      <c r="S28" s="339">
        <v>0</v>
      </c>
      <c r="T28" s="621">
        <v>15212240.189999999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56086027.280000001</v>
      </c>
      <c r="I29" s="352"/>
      <c r="J29" s="352"/>
      <c r="K29" s="351">
        <f>SUM(K26:K28)</f>
        <v>46278788.859999999</v>
      </c>
      <c r="L29" s="352"/>
      <c r="M29" s="353"/>
      <c r="N29" s="352">
        <f>SUM(N26:N28)</f>
        <v>63578213.679999992</v>
      </c>
      <c r="O29" s="352"/>
      <c r="P29" s="352"/>
      <c r="Q29" s="351">
        <f>SUM(Q26:Q28)</f>
        <v>95334117.129999995</v>
      </c>
      <c r="R29" s="352"/>
      <c r="S29" s="353"/>
      <c r="T29" s="351">
        <f>SUM(T26:T28)</f>
        <v>62917688.269999996</v>
      </c>
      <c r="U29" s="352"/>
      <c r="V29" s="353"/>
    </row>
    <row r="30" spans="1:22" ht="16.899999999999999" customHeight="1">
      <c r="A30" s="74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66" t="s">
        <v>329</v>
      </c>
      <c r="F5" s="367"/>
      <c r="G5" s="367"/>
      <c r="H5" s="367"/>
      <c r="I5" s="367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16302629.529999999</v>
      </c>
      <c r="F8" s="623">
        <v>8044133.6299999999</v>
      </c>
      <c r="G8" s="623">
        <v>6615682.29</v>
      </c>
      <c r="H8" s="623">
        <v>7228566.8099999996</v>
      </c>
      <c r="I8" s="623">
        <v>6273345.6399999997</v>
      </c>
    </row>
    <row r="9" spans="1:10" ht="30" customHeight="1">
      <c r="A9" s="357" t="s">
        <v>19</v>
      </c>
      <c r="B9" s="358"/>
      <c r="C9" s="358"/>
      <c r="D9" s="359"/>
      <c r="E9" s="623">
        <v>54877486.159999996</v>
      </c>
      <c r="F9" s="623">
        <v>57062859.719999999</v>
      </c>
      <c r="G9" s="623">
        <v>59104544.210000001</v>
      </c>
      <c r="H9" s="623">
        <v>62361640.719999999</v>
      </c>
      <c r="I9" s="623">
        <v>64088537.869999997</v>
      </c>
    </row>
    <row r="10" spans="1:10" ht="30" customHeight="1">
      <c r="A10" s="357" t="s">
        <v>20</v>
      </c>
      <c r="B10" s="358"/>
      <c r="C10" s="358"/>
      <c r="D10" s="359"/>
      <c r="E10" s="623">
        <v>29545002.489999998</v>
      </c>
      <c r="F10" s="623">
        <v>30911928.32</v>
      </c>
      <c r="G10" s="623">
        <v>30655575.359999999</v>
      </c>
      <c r="H10" s="623">
        <v>33432676.829999998</v>
      </c>
      <c r="I10" s="623">
        <v>32398259.550000001</v>
      </c>
    </row>
    <row r="11" spans="1:10" ht="30" customHeight="1">
      <c r="A11" s="357" t="s">
        <v>21</v>
      </c>
      <c r="B11" s="358"/>
      <c r="C11" s="358"/>
      <c r="D11" s="359"/>
      <c r="E11" s="623">
        <v>13824851.26</v>
      </c>
      <c r="F11" s="623">
        <v>13950661.630000001</v>
      </c>
      <c r="G11" s="623">
        <v>14232405.279999999</v>
      </c>
      <c r="H11" s="623">
        <v>13826964.789999999</v>
      </c>
      <c r="I11" s="623">
        <v>14134977.75</v>
      </c>
    </row>
    <row r="12" spans="1:10" ht="30" customHeight="1">
      <c r="A12" s="357" t="s">
        <v>29</v>
      </c>
      <c r="B12" s="358"/>
      <c r="C12" s="358"/>
      <c r="D12" s="359"/>
      <c r="E12" s="623">
        <v>2729310.63</v>
      </c>
      <c r="F12" s="623">
        <v>3283543.02</v>
      </c>
      <c r="G12" s="623">
        <v>3253190.91</v>
      </c>
      <c r="H12" s="623">
        <v>2876955.46</v>
      </c>
      <c r="I12" s="623">
        <v>3009771.29</v>
      </c>
    </row>
    <row r="13" spans="1:10" ht="30" customHeight="1">
      <c r="A13" s="357" t="s">
        <v>22</v>
      </c>
      <c r="B13" s="358"/>
      <c r="C13" s="358"/>
      <c r="D13" s="359"/>
      <c r="E13" s="623">
        <v>1014.56</v>
      </c>
      <c r="F13" s="623">
        <v>1033.04</v>
      </c>
      <c r="G13" s="623">
        <v>1047.28</v>
      </c>
      <c r="H13" s="623">
        <v>393.29</v>
      </c>
      <c r="I13" s="623">
        <v>424.4</v>
      </c>
    </row>
    <row r="14" spans="1:10" ht="30" customHeight="1">
      <c r="A14" s="357" t="s">
        <v>23</v>
      </c>
      <c r="B14" s="358"/>
      <c r="C14" s="358"/>
      <c r="D14" s="359"/>
      <c r="E14" s="623">
        <v>5864935.46</v>
      </c>
      <c r="F14" s="623">
        <v>6033431.0800000001</v>
      </c>
      <c r="G14" s="623">
        <v>6316927.5300000003</v>
      </c>
      <c r="H14" s="623">
        <v>6679874.4699999997</v>
      </c>
      <c r="I14" s="623">
        <v>7407201.9500000002</v>
      </c>
    </row>
    <row r="15" spans="1:10" ht="30" customHeight="1">
      <c r="A15" s="357" t="s">
        <v>24</v>
      </c>
      <c r="B15" s="358"/>
      <c r="C15" s="358"/>
      <c r="D15" s="359"/>
      <c r="E15" s="623">
        <v>15423784.630000001</v>
      </c>
      <c r="F15" s="623">
        <v>15553204.26</v>
      </c>
      <c r="G15" s="623">
        <v>16199121.77</v>
      </c>
      <c r="H15" s="623">
        <v>17041209.41</v>
      </c>
      <c r="I15" s="623">
        <v>17315264.420000002</v>
      </c>
    </row>
    <row r="16" spans="1:10" ht="30" customHeight="1">
      <c r="A16" s="360" t="s">
        <v>35</v>
      </c>
      <c r="B16" s="361"/>
      <c r="C16" s="361"/>
      <c r="D16" s="362"/>
      <c r="E16" s="623">
        <v>185862</v>
      </c>
      <c r="F16" s="623">
        <v>185862</v>
      </c>
      <c r="G16" s="623">
        <v>210000</v>
      </c>
      <c r="H16" s="623">
        <v>210000</v>
      </c>
      <c r="I16" s="623">
        <v>210000</v>
      </c>
    </row>
    <row r="17" spans="1:9" ht="30" customHeight="1">
      <c r="A17" s="357" t="s">
        <v>34</v>
      </c>
      <c r="B17" s="358"/>
      <c r="C17" s="358"/>
      <c r="D17" s="359"/>
      <c r="E17" s="623">
        <v>1345442.96</v>
      </c>
      <c r="F17" s="623">
        <v>1347818.17</v>
      </c>
      <c r="G17" s="623">
        <v>1317141.24</v>
      </c>
      <c r="H17" s="623">
        <v>1327849.23</v>
      </c>
      <c r="I17" s="623">
        <v>1433800.83</v>
      </c>
    </row>
    <row r="18" spans="1:9" ht="30" customHeight="1">
      <c r="A18" s="357" t="s">
        <v>25</v>
      </c>
      <c r="B18" s="358"/>
      <c r="C18" s="358"/>
      <c r="D18" s="359"/>
      <c r="E18" s="623">
        <v>22346837.809999999</v>
      </c>
      <c r="F18" s="623">
        <v>23747436.989999998</v>
      </c>
      <c r="G18" s="623">
        <v>25115651.399999999</v>
      </c>
      <c r="H18" s="623">
        <v>26025868.079999998</v>
      </c>
      <c r="I18" s="623">
        <v>26971948.420000002</v>
      </c>
    </row>
    <row r="19" spans="1:9" ht="30" customHeight="1">
      <c r="A19" s="360" t="s">
        <v>26</v>
      </c>
      <c r="B19" s="361"/>
      <c r="C19" s="361"/>
      <c r="D19" s="362"/>
      <c r="E19" s="623">
        <v>12424033.789999999</v>
      </c>
      <c r="F19" s="623">
        <v>12880975.699999999</v>
      </c>
      <c r="G19" s="623">
        <v>13331385.83</v>
      </c>
      <c r="H19" s="623">
        <v>13788582.42</v>
      </c>
      <c r="I19" s="623">
        <v>14495624.99</v>
      </c>
    </row>
    <row r="20" spans="1:9" ht="30" customHeight="1">
      <c r="A20" s="357" t="s">
        <v>27</v>
      </c>
      <c r="B20" s="358"/>
      <c r="C20" s="358"/>
      <c r="D20" s="359"/>
      <c r="E20" s="623">
        <v>1819433.17</v>
      </c>
      <c r="F20" s="623">
        <v>1967626.21</v>
      </c>
      <c r="G20" s="623">
        <v>1964935.19</v>
      </c>
      <c r="H20" s="623">
        <v>1952804.64</v>
      </c>
      <c r="I20" s="623">
        <v>2003715.04</v>
      </c>
    </row>
    <row r="21" spans="1:9" ht="30" customHeight="1">
      <c r="A21" s="363" t="s">
        <v>28</v>
      </c>
      <c r="B21" s="364"/>
      <c r="C21" s="364"/>
      <c r="D21" s="365"/>
      <c r="E21" s="623">
        <v>187369.27</v>
      </c>
      <c r="F21" s="623">
        <v>134668.98000000001</v>
      </c>
      <c r="G21" s="623">
        <v>132488.5</v>
      </c>
      <c r="H21" s="623">
        <v>218097.32</v>
      </c>
      <c r="I21" s="623">
        <v>248342.44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3" t="s">
        <v>330</v>
      </c>
      <c r="F5" s="374"/>
      <c r="G5" s="374"/>
      <c r="H5" s="374"/>
      <c r="I5" s="374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151801049.65000001</v>
      </c>
      <c r="F8" s="623">
        <v>149067480.66</v>
      </c>
      <c r="G8" s="623">
        <v>153589334.47</v>
      </c>
      <c r="H8" s="623">
        <v>160398187.71000001</v>
      </c>
      <c r="I8" s="623">
        <v>170453074.09</v>
      </c>
    </row>
    <row r="9" spans="1:10" ht="30" customHeight="1">
      <c r="A9" s="357" t="s">
        <v>19</v>
      </c>
      <c r="B9" s="358"/>
      <c r="C9" s="358"/>
      <c r="D9" s="359"/>
      <c r="E9" s="623">
        <v>6958091.4500000002</v>
      </c>
      <c r="F9" s="623">
        <v>7168632.0099999998</v>
      </c>
      <c r="G9" s="623">
        <v>7920870.4400000004</v>
      </c>
      <c r="H9" s="623">
        <v>8806572.0800000001</v>
      </c>
      <c r="I9" s="623">
        <v>7783176.1399999997</v>
      </c>
    </row>
    <row r="10" spans="1:10" ht="30" customHeight="1">
      <c r="A10" s="357" t="s">
        <v>20</v>
      </c>
      <c r="B10" s="358"/>
      <c r="C10" s="358"/>
      <c r="D10" s="359"/>
      <c r="E10" s="623">
        <v>854326.85</v>
      </c>
      <c r="F10" s="623">
        <v>1588506.62</v>
      </c>
      <c r="G10" s="623">
        <v>959024</v>
      </c>
      <c r="H10" s="623">
        <v>1012634.03</v>
      </c>
      <c r="I10" s="623">
        <v>1180583.45</v>
      </c>
    </row>
    <row r="11" spans="1:10" ht="30" customHeight="1">
      <c r="A11" s="357" t="s">
        <v>21</v>
      </c>
      <c r="B11" s="358"/>
      <c r="C11" s="358"/>
      <c r="D11" s="359"/>
      <c r="E11" s="623">
        <v>2401107.34</v>
      </c>
      <c r="F11" s="623">
        <v>2472388.9300000002</v>
      </c>
      <c r="G11" s="623">
        <v>2438583.65</v>
      </c>
      <c r="H11" s="623">
        <v>2515937.52</v>
      </c>
      <c r="I11" s="623">
        <v>2654442.25</v>
      </c>
    </row>
    <row r="12" spans="1:10" ht="30" customHeight="1">
      <c r="A12" s="357" t="s">
        <v>29</v>
      </c>
      <c r="B12" s="358"/>
      <c r="C12" s="358"/>
      <c r="D12" s="359"/>
      <c r="E12" s="623">
        <v>4142253.84</v>
      </c>
      <c r="F12" s="623">
        <v>4058412.75</v>
      </c>
      <c r="G12" s="623">
        <v>4127650.53</v>
      </c>
      <c r="H12" s="623">
        <v>4446374.93</v>
      </c>
      <c r="I12" s="623">
        <v>4401364.4400000004</v>
      </c>
    </row>
    <row r="13" spans="1:10" ht="30" customHeight="1">
      <c r="A13" s="357" t="s">
        <v>22</v>
      </c>
      <c r="B13" s="358"/>
      <c r="C13" s="358"/>
      <c r="D13" s="359"/>
      <c r="E13" s="623">
        <v>20943.599999999999</v>
      </c>
      <c r="F13" s="623">
        <v>51459.22</v>
      </c>
      <c r="G13" s="623">
        <v>56463.65</v>
      </c>
      <c r="H13" s="623">
        <v>36939.57</v>
      </c>
      <c r="I13" s="623">
        <v>21678.21</v>
      </c>
    </row>
    <row r="14" spans="1:10" ht="30" customHeight="1">
      <c r="A14" s="357" t="s">
        <v>23</v>
      </c>
      <c r="B14" s="358"/>
      <c r="C14" s="358"/>
      <c r="D14" s="359"/>
      <c r="E14" s="623">
        <v>3209469.11</v>
      </c>
      <c r="F14" s="623">
        <v>3312488.23</v>
      </c>
      <c r="G14" s="623">
        <v>3461853.65</v>
      </c>
      <c r="H14" s="623">
        <v>3952978.58</v>
      </c>
      <c r="I14" s="623">
        <v>4339108.8099999996</v>
      </c>
    </row>
    <row r="15" spans="1:10" ht="30" customHeight="1">
      <c r="A15" s="357" t="s">
        <v>24</v>
      </c>
      <c r="B15" s="358"/>
      <c r="C15" s="358"/>
      <c r="D15" s="359"/>
      <c r="E15" s="623">
        <v>3843147.62</v>
      </c>
      <c r="F15" s="623">
        <v>3862908.98</v>
      </c>
      <c r="G15" s="623">
        <v>3976392.43</v>
      </c>
      <c r="H15" s="623">
        <v>3960315.58</v>
      </c>
      <c r="I15" s="623">
        <v>2979280.79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0</v>
      </c>
      <c r="F17" s="623">
        <v>0</v>
      </c>
      <c r="G17" s="623">
        <v>0</v>
      </c>
      <c r="H17" s="623">
        <v>0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3506163.96</v>
      </c>
      <c r="F18" s="623">
        <v>3709816.06</v>
      </c>
      <c r="G18" s="623">
        <v>3675886.75</v>
      </c>
      <c r="H18" s="623">
        <v>3372417.37</v>
      </c>
      <c r="I18" s="623">
        <v>3633049.35</v>
      </c>
    </row>
    <row r="19" spans="1:9" ht="30" customHeight="1">
      <c r="A19" s="360" t="s">
        <v>26</v>
      </c>
      <c r="B19" s="361"/>
      <c r="C19" s="361"/>
      <c r="D19" s="362"/>
      <c r="E19" s="623">
        <v>811343.4</v>
      </c>
      <c r="F19" s="623">
        <v>1030425.2</v>
      </c>
      <c r="G19" s="623">
        <v>1004385.43</v>
      </c>
      <c r="H19" s="623">
        <v>1026790.59</v>
      </c>
      <c r="I19" s="623">
        <v>1248345.71</v>
      </c>
    </row>
    <row r="20" spans="1:9" ht="30" customHeight="1">
      <c r="A20" s="357" t="s">
        <v>27</v>
      </c>
      <c r="B20" s="358"/>
      <c r="C20" s="358"/>
      <c r="D20" s="359"/>
      <c r="E20" s="623">
        <v>3099908.32</v>
      </c>
      <c r="F20" s="623">
        <v>3284507.64</v>
      </c>
      <c r="G20" s="623">
        <v>3307002.51</v>
      </c>
      <c r="H20" s="623">
        <v>3260978.03</v>
      </c>
      <c r="I20" s="623">
        <v>4243739.57</v>
      </c>
    </row>
    <row r="21" spans="1:9" ht="30" customHeight="1">
      <c r="A21" s="363" t="s">
        <v>28</v>
      </c>
      <c r="B21" s="364"/>
      <c r="C21" s="364"/>
      <c r="D21" s="365"/>
      <c r="E21" s="623">
        <v>330.03</v>
      </c>
      <c r="F21" s="623">
        <v>6937.14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5" t="s">
        <v>331</v>
      </c>
      <c r="F5" s="376"/>
      <c r="G5" s="376"/>
      <c r="H5" s="376"/>
      <c r="I5" s="376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19660071.329999998</v>
      </c>
      <c r="F8" s="623">
        <v>18179804.960000001</v>
      </c>
      <c r="G8" s="623">
        <v>35135169.710000001</v>
      </c>
      <c r="H8" s="623">
        <v>41885601.659999996</v>
      </c>
      <c r="I8" s="623">
        <v>33091493.960000001</v>
      </c>
    </row>
    <row r="9" spans="1:10" ht="30" customHeight="1">
      <c r="A9" s="357" t="s">
        <v>19</v>
      </c>
      <c r="B9" s="358"/>
      <c r="C9" s="358"/>
      <c r="D9" s="359"/>
      <c r="E9" s="623">
        <v>9520068.1300000008</v>
      </c>
      <c r="F9" s="623">
        <v>8236885.2699999996</v>
      </c>
      <c r="G9" s="623">
        <v>11584819.1</v>
      </c>
      <c r="H9" s="623">
        <v>5329242.92</v>
      </c>
      <c r="I9" s="623">
        <v>6149607.8099999996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303390.55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19454274.219999999</v>
      </c>
      <c r="F11" s="623">
        <v>3162152.86</v>
      </c>
      <c r="G11" s="623">
        <v>12486390.210000001</v>
      </c>
      <c r="H11" s="623">
        <v>2991127.74</v>
      </c>
      <c r="I11" s="623">
        <v>10434266.939999999</v>
      </c>
    </row>
    <row r="12" spans="1:10" ht="30" customHeight="1">
      <c r="A12" s="357" t="s">
        <v>29</v>
      </c>
      <c r="B12" s="358"/>
      <c r="C12" s="358"/>
      <c r="D12" s="359"/>
      <c r="E12" s="623">
        <v>4395878.25</v>
      </c>
      <c r="F12" s="623">
        <v>35000</v>
      </c>
      <c r="G12" s="623">
        <v>30000</v>
      </c>
      <c r="H12" s="623">
        <v>3790288.43</v>
      </c>
      <c r="I12" s="623">
        <v>43149.26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8547622.3900000006</v>
      </c>
      <c r="F14" s="623">
        <v>541257.5</v>
      </c>
      <c r="G14" s="623">
        <v>340821.34</v>
      </c>
      <c r="H14" s="623">
        <v>134091.46</v>
      </c>
      <c r="I14" s="623">
        <v>819511.12</v>
      </c>
    </row>
    <row r="15" spans="1:10" ht="30" customHeight="1">
      <c r="A15" s="357" t="s">
        <v>24</v>
      </c>
      <c r="B15" s="358"/>
      <c r="C15" s="358"/>
      <c r="D15" s="359"/>
      <c r="E15" s="623">
        <v>10776884.189999999</v>
      </c>
      <c r="F15" s="623">
        <v>2870830.91</v>
      </c>
      <c r="G15" s="623">
        <v>5727829.0199999996</v>
      </c>
      <c r="H15" s="623">
        <v>1890624.81</v>
      </c>
      <c r="I15" s="623">
        <v>1721811.51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1582440.19</v>
      </c>
      <c r="F17" s="623">
        <v>790339.87</v>
      </c>
      <c r="G17" s="623">
        <v>781158.28</v>
      </c>
      <c r="H17" s="623">
        <v>439302.94</v>
      </c>
      <c r="I17" s="623">
        <v>138865.18</v>
      </c>
    </row>
    <row r="18" spans="1:9" ht="30" customHeight="1">
      <c r="A18" s="357" t="s">
        <v>25</v>
      </c>
      <c r="B18" s="358"/>
      <c r="C18" s="358"/>
      <c r="D18" s="359"/>
      <c r="E18" s="623">
        <v>45000</v>
      </c>
      <c r="F18" s="623">
        <v>106521.67</v>
      </c>
      <c r="G18" s="623">
        <v>5990.71</v>
      </c>
      <c r="H18" s="623">
        <v>40500</v>
      </c>
      <c r="I18" s="623">
        <v>0</v>
      </c>
    </row>
    <row r="19" spans="1:9" ht="30" customHeight="1">
      <c r="A19" s="360" t="s">
        <v>26</v>
      </c>
      <c r="B19" s="361"/>
      <c r="C19" s="361"/>
      <c r="D19" s="362"/>
      <c r="E19" s="623">
        <v>435389.42</v>
      </c>
      <c r="F19" s="623">
        <v>773704.35</v>
      </c>
      <c r="G19" s="623">
        <v>474132.13</v>
      </c>
      <c r="H19" s="623">
        <v>815400.59</v>
      </c>
      <c r="I19" s="623">
        <v>687673.68</v>
      </c>
    </row>
    <row r="20" spans="1:9" ht="30" customHeight="1">
      <c r="A20" s="357" t="s">
        <v>27</v>
      </c>
      <c r="B20" s="358"/>
      <c r="C20" s="358"/>
      <c r="D20" s="359"/>
      <c r="E20" s="623">
        <v>334382.65000000002</v>
      </c>
      <c r="F20" s="623">
        <v>0</v>
      </c>
      <c r="G20" s="623">
        <v>100000</v>
      </c>
      <c r="H20" s="623">
        <v>16040234.76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124240.49</v>
      </c>
      <c r="I21" s="623">
        <v>325000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VILLE DE NAMUR</v>
      </c>
      <c r="H1" s="296"/>
      <c r="I1" s="178" t="s">
        <v>296</v>
      </c>
      <c r="J1" s="198">
        <f>Coordonnées!R1</f>
        <v>92094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7" t="s">
        <v>332</v>
      </c>
      <c r="F5" s="378"/>
      <c r="G5" s="378"/>
      <c r="H5" s="378"/>
      <c r="I5" s="378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22638426.98</v>
      </c>
      <c r="F8" s="623">
        <v>36824513.299999997</v>
      </c>
      <c r="G8" s="623">
        <v>36671526.270000003</v>
      </c>
      <c r="H8" s="623">
        <v>48859706.890000001</v>
      </c>
      <c r="I8" s="623">
        <v>52223636.07</v>
      </c>
    </row>
    <row r="9" spans="1:10" ht="30" customHeight="1">
      <c r="A9" s="357" t="s">
        <v>19</v>
      </c>
      <c r="B9" s="358"/>
      <c r="C9" s="358"/>
      <c r="D9" s="359"/>
      <c r="E9" s="623">
        <v>6347592.8399999999</v>
      </c>
      <c r="F9" s="623">
        <v>1282587.56</v>
      </c>
      <c r="G9" s="623">
        <v>2444532.0299999998</v>
      </c>
      <c r="H9" s="623">
        <v>751122.66</v>
      </c>
      <c r="I9" s="623">
        <v>1049002.17</v>
      </c>
    </row>
    <row r="10" spans="1:10" ht="30" customHeight="1">
      <c r="A10" s="357" t="s">
        <v>20</v>
      </c>
      <c r="B10" s="358"/>
      <c r="C10" s="358"/>
      <c r="D10" s="359"/>
      <c r="E10" s="623">
        <v>29243.84</v>
      </c>
      <c r="F10" s="623">
        <v>303390.55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5577424.9000000004</v>
      </c>
      <c r="F11" s="623">
        <v>381457.08</v>
      </c>
      <c r="G11" s="623">
        <v>2700084.44</v>
      </c>
      <c r="H11" s="623">
        <v>801428.02</v>
      </c>
      <c r="I11" s="623">
        <v>689996.57</v>
      </c>
    </row>
    <row r="12" spans="1:10" ht="30" customHeight="1">
      <c r="A12" s="357" t="s">
        <v>29</v>
      </c>
      <c r="B12" s="358"/>
      <c r="C12" s="358"/>
      <c r="D12" s="359"/>
      <c r="E12" s="623">
        <v>4189241.43</v>
      </c>
      <c r="F12" s="623">
        <v>0</v>
      </c>
      <c r="G12" s="623">
        <v>0</v>
      </c>
      <c r="H12" s="623">
        <v>0</v>
      </c>
      <c r="I12" s="623">
        <v>0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0</v>
      </c>
      <c r="H13" s="623">
        <v>0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3468832.86</v>
      </c>
      <c r="F14" s="623">
        <v>20241.419999999998</v>
      </c>
      <c r="G14" s="623">
        <v>1110</v>
      </c>
      <c r="H14" s="623">
        <v>0</v>
      </c>
      <c r="I14" s="623">
        <v>1510</v>
      </c>
    </row>
    <row r="15" spans="1:10" ht="30" customHeight="1">
      <c r="A15" s="357" t="s">
        <v>24</v>
      </c>
      <c r="B15" s="358"/>
      <c r="C15" s="358"/>
      <c r="D15" s="359"/>
      <c r="E15" s="623">
        <v>479003.93</v>
      </c>
      <c r="F15" s="623">
        <v>20657</v>
      </c>
      <c r="G15" s="623">
        <v>1292069.44</v>
      </c>
      <c r="H15" s="623">
        <v>21291</v>
      </c>
      <c r="I15" s="623">
        <v>48909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13358.4</v>
      </c>
      <c r="F17" s="623">
        <v>35099.379999999997</v>
      </c>
      <c r="G17" s="623">
        <v>0</v>
      </c>
      <c r="H17" s="623">
        <v>14461.92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0</v>
      </c>
      <c r="F18" s="623">
        <v>28260</v>
      </c>
      <c r="G18" s="623">
        <v>0</v>
      </c>
      <c r="H18" s="623">
        <v>0</v>
      </c>
      <c r="I18" s="623">
        <v>0</v>
      </c>
    </row>
    <row r="19" spans="1:9" ht="30" customHeight="1">
      <c r="A19" s="360" t="s">
        <v>26</v>
      </c>
      <c r="B19" s="361"/>
      <c r="C19" s="361"/>
      <c r="D19" s="362"/>
      <c r="E19" s="623">
        <v>3218.6</v>
      </c>
      <c r="F19" s="623">
        <v>15000</v>
      </c>
      <c r="G19" s="623">
        <v>0</v>
      </c>
      <c r="H19" s="623">
        <v>12702.31</v>
      </c>
      <c r="I19" s="623">
        <v>0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0</v>
      </c>
      <c r="H20" s="623">
        <v>0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</row>
    <row r="2" spans="1:10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2020</v>
      </c>
    </row>
    <row r="3" spans="1:10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14" t="str">
        <f>Coordonnées!P3</f>
        <v>Version:</v>
      </c>
      <c r="H3" s="415"/>
      <c r="I3" s="191">
        <f>Coordonnées!R3</f>
        <v>1</v>
      </c>
    </row>
    <row r="4" spans="1:10">
      <c r="A4" s="44"/>
      <c r="B4" s="44"/>
      <c r="C4" s="38"/>
      <c r="D4" s="44"/>
      <c r="E4" s="44"/>
    </row>
    <row r="5" spans="1:10" ht="13.5" thickBot="1">
      <c r="A5" s="144"/>
      <c r="B5" s="145"/>
      <c r="C5" s="146"/>
      <c r="D5" s="146"/>
      <c r="E5" s="428"/>
      <c r="F5" s="428"/>
      <c r="G5" s="186"/>
      <c r="H5" s="186"/>
      <c r="I5" s="147"/>
      <c r="J5" s="13"/>
    </row>
    <row r="6" spans="1:10">
      <c r="A6" s="148" t="s">
        <v>40</v>
      </c>
      <c r="B6" s="149"/>
      <c r="C6" s="149"/>
      <c r="D6" s="149"/>
      <c r="E6" s="409" t="s">
        <v>42</v>
      </c>
      <c r="F6" s="422">
        <f>I2</f>
        <v>2020</v>
      </c>
      <c r="G6" s="423"/>
      <c r="H6" s="416">
        <f>F6-1</f>
        <v>2019</v>
      </c>
      <c r="I6" s="417"/>
      <c r="J6" s="13"/>
    </row>
    <row r="7" spans="1:10" ht="10.15" customHeight="1">
      <c r="A7" s="75"/>
      <c r="B7" s="149"/>
      <c r="C7" s="75"/>
      <c r="D7" s="149"/>
      <c r="E7" s="410"/>
      <c r="F7" s="424"/>
      <c r="G7" s="425"/>
      <c r="H7" s="418"/>
      <c r="I7" s="419"/>
      <c r="J7" s="13"/>
    </row>
    <row r="8" spans="1:10" ht="13.15" customHeight="1" thickBot="1">
      <c r="A8" s="150"/>
      <c r="B8" s="149"/>
      <c r="C8" s="151" t="s">
        <v>41</v>
      </c>
      <c r="D8" s="149"/>
      <c r="E8" s="411"/>
      <c r="F8" s="426"/>
      <c r="G8" s="427"/>
      <c r="H8" s="420"/>
      <c r="I8" s="421"/>
      <c r="J8" s="13"/>
    </row>
    <row r="9" spans="1:10" ht="10.15" customHeight="1">
      <c r="A9" s="152"/>
      <c r="B9" s="153"/>
      <c r="C9" s="154"/>
      <c r="D9" s="154"/>
      <c r="E9" s="155"/>
      <c r="F9" s="187"/>
      <c r="G9" s="189"/>
      <c r="H9" s="381"/>
      <c r="I9" s="382"/>
      <c r="J9" s="13"/>
    </row>
    <row r="10" spans="1:10">
      <c r="A10" s="149" t="s">
        <v>43</v>
      </c>
      <c r="B10" s="149"/>
      <c r="C10" s="149"/>
      <c r="D10" s="149"/>
      <c r="E10" s="156" t="s">
        <v>44</v>
      </c>
      <c r="F10" s="383">
        <f>F12+F14+F29+F35+F39</f>
        <v>429084069.57999992</v>
      </c>
      <c r="G10" s="398"/>
      <c r="H10" s="383">
        <f>H12+H14+H29+H35+H39</f>
        <v>421021456.56000006</v>
      </c>
      <c r="I10" s="384"/>
      <c r="J10" s="13"/>
    </row>
    <row r="11" spans="1:10" ht="8.4499999999999993" customHeight="1">
      <c r="A11" s="149"/>
      <c r="B11" s="149"/>
      <c r="C11" s="149"/>
      <c r="D11" s="149"/>
      <c r="E11" s="156"/>
      <c r="F11" s="188"/>
      <c r="G11" s="190"/>
      <c r="H11" s="385"/>
      <c r="I11" s="386"/>
      <c r="J11" s="13"/>
    </row>
    <row r="12" spans="1:10">
      <c r="A12" s="157" t="s">
        <v>45</v>
      </c>
      <c r="B12" s="158" t="s">
        <v>46</v>
      </c>
      <c r="C12" s="153"/>
      <c r="D12" s="153"/>
      <c r="E12" s="156">
        <v>21</v>
      </c>
      <c r="F12" s="387">
        <v>1603853.81</v>
      </c>
      <c r="G12" s="397"/>
      <c r="H12" s="387">
        <v>1862213.55</v>
      </c>
      <c r="I12" s="388"/>
      <c r="J12" s="13"/>
    </row>
    <row r="13" spans="1:10" ht="10.35" customHeight="1">
      <c r="A13" s="157"/>
      <c r="B13" s="158"/>
      <c r="C13" s="153"/>
      <c r="D13" s="153"/>
      <c r="E13" s="156"/>
      <c r="F13" s="387"/>
      <c r="G13" s="397"/>
      <c r="H13" s="387"/>
      <c r="I13" s="388"/>
      <c r="J13" s="13"/>
    </row>
    <row r="14" spans="1:10">
      <c r="A14" s="157" t="s">
        <v>47</v>
      </c>
      <c r="B14" s="158" t="s">
        <v>48</v>
      </c>
      <c r="C14" s="153"/>
      <c r="D14" s="153"/>
      <c r="E14" s="156" t="s">
        <v>49</v>
      </c>
      <c r="F14" s="383">
        <f>SUM(F16:F27)</f>
        <v>335630758.85999995</v>
      </c>
      <c r="G14" s="398"/>
      <c r="H14" s="383">
        <f>SUM(H16:H27)</f>
        <v>318286907.92000002</v>
      </c>
      <c r="I14" s="384"/>
      <c r="J14" s="13"/>
    </row>
    <row r="15" spans="1:10">
      <c r="A15" s="159"/>
      <c r="B15" s="160" t="s">
        <v>50</v>
      </c>
      <c r="C15" s="161"/>
      <c r="D15" s="161"/>
      <c r="E15" s="156"/>
      <c r="F15" s="389"/>
      <c r="G15" s="399"/>
      <c r="H15" s="389"/>
      <c r="I15" s="390"/>
      <c r="J15" s="13"/>
    </row>
    <row r="16" spans="1:10">
      <c r="A16" s="159"/>
      <c r="B16" s="159" t="s">
        <v>51</v>
      </c>
      <c r="C16" s="162" t="s">
        <v>52</v>
      </c>
      <c r="D16" s="154"/>
      <c r="E16" s="156">
        <v>220</v>
      </c>
      <c r="F16" s="387">
        <v>13656362.76</v>
      </c>
      <c r="G16" s="397"/>
      <c r="H16" s="387">
        <v>13811757.689999999</v>
      </c>
      <c r="I16" s="388"/>
      <c r="J16" s="13"/>
    </row>
    <row r="17" spans="1:10">
      <c r="A17" s="159"/>
      <c r="B17" s="159" t="s">
        <v>53</v>
      </c>
      <c r="C17" s="154" t="s">
        <v>54</v>
      </c>
      <c r="D17" s="154"/>
      <c r="E17" s="156">
        <v>221</v>
      </c>
      <c r="F17" s="387">
        <v>162644460.12</v>
      </c>
      <c r="G17" s="397"/>
      <c r="H17" s="387">
        <v>160967641.08000001</v>
      </c>
      <c r="I17" s="388"/>
      <c r="J17" s="13"/>
    </row>
    <row r="18" spans="1:10">
      <c r="A18" s="159"/>
      <c r="B18" s="159" t="s">
        <v>55</v>
      </c>
      <c r="C18" s="154" t="s">
        <v>56</v>
      </c>
      <c r="D18" s="154"/>
      <c r="E18" s="156">
        <v>223</v>
      </c>
      <c r="F18" s="387">
        <v>76332302.519999996</v>
      </c>
      <c r="G18" s="397"/>
      <c r="H18" s="387">
        <v>75635845.430000007</v>
      </c>
      <c r="I18" s="388"/>
      <c r="J18" s="13"/>
    </row>
    <row r="19" spans="1:10">
      <c r="A19" s="159"/>
      <c r="B19" s="159" t="s">
        <v>57</v>
      </c>
      <c r="C19" s="154" t="s">
        <v>58</v>
      </c>
      <c r="D19" s="154"/>
      <c r="E19" s="156">
        <v>224</v>
      </c>
      <c r="F19" s="387">
        <v>788353.97</v>
      </c>
      <c r="G19" s="397"/>
      <c r="H19" s="387">
        <v>618914.9</v>
      </c>
      <c r="I19" s="388"/>
      <c r="J19" s="13"/>
    </row>
    <row r="20" spans="1:10">
      <c r="A20" s="159"/>
      <c r="B20" s="159" t="s">
        <v>59</v>
      </c>
      <c r="C20" s="154" t="s">
        <v>288</v>
      </c>
      <c r="D20" s="154"/>
      <c r="E20" s="156">
        <v>226</v>
      </c>
      <c r="F20" s="387">
        <v>672874.09</v>
      </c>
      <c r="G20" s="397"/>
      <c r="H20" s="387">
        <v>683445.03</v>
      </c>
      <c r="I20" s="388"/>
      <c r="J20" s="13"/>
    </row>
    <row r="21" spans="1:10">
      <c r="A21" s="159"/>
      <c r="B21" s="163" t="s">
        <v>60</v>
      </c>
      <c r="C21" s="153"/>
      <c r="D21" s="153"/>
      <c r="E21" s="156"/>
      <c r="F21" s="387"/>
      <c r="G21" s="397"/>
      <c r="H21" s="387"/>
      <c r="I21" s="388"/>
      <c r="J21" s="13"/>
    </row>
    <row r="22" spans="1:10" ht="23.45" customHeight="1">
      <c r="A22" s="159"/>
      <c r="B22" s="164" t="s">
        <v>61</v>
      </c>
      <c r="C22" s="406" t="s">
        <v>287</v>
      </c>
      <c r="D22" s="407"/>
      <c r="E22" s="165" t="s">
        <v>62</v>
      </c>
      <c r="F22" s="404">
        <v>14890783.689999999</v>
      </c>
      <c r="G22" s="405"/>
      <c r="H22" s="404">
        <v>15437833.880000001</v>
      </c>
      <c r="I22" s="429"/>
      <c r="J22" s="13"/>
    </row>
    <row r="23" spans="1:10">
      <c r="A23" s="159"/>
      <c r="B23" s="159" t="s">
        <v>63</v>
      </c>
      <c r="C23" s="154" t="s">
        <v>64</v>
      </c>
      <c r="D23" s="154"/>
      <c r="E23" s="156">
        <v>234</v>
      </c>
      <c r="F23" s="387">
        <v>2074577.56</v>
      </c>
      <c r="G23" s="397"/>
      <c r="H23" s="387">
        <v>2013542.56</v>
      </c>
      <c r="I23" s="388"/>
      <c r="J23" s="13"/>
    </row>
    <row r="24" spans="1:10">
      <c r="A24" s="159"/>
      <c r="B24" s="163" t="s">
        <v>65</v>
      </c>
      <c r="C24" s="153"/>
      <c r="D24" s="153"/>
      <c r="E24" s="156"/>
      <c r="F24" s="387"/>
      <c r="G24" s="397"/>
      <c r="H24" s="387"/>
      <c r="I24" s="388"/>
      <c r="J24" s="13"/>
    </row>
    <row r="25" spans="1:10">
      <c r="A25" s="159"/>
      <c r="B25" s="159" t="s">
        <v>66</v>
      </c>
      <c r="C25" s="154" t="s">
        <v>67</v>
      </c>
      <c r="D25" s="154"/>
      <c r="E25" s="156">
        <v>24</v>
      </c>
      <c r="F25" s="387">
        <v>64571044.149999999</v>
      </c>
      <c r="G25" s="397"/>
      <c r="H25" s="387">
        <v>49117927.350000001</v>
      </c>
      <c r="I25" s="388"/>
      <c r="J25" s="13"/>
    </row>
    <row r="26" spans="1:10">
      <c r="A26" s="159"/>
      <c r="B26" s="159" t="s">
        <v>68</v>
      </c>
      <c r="C26" s="154" t="s">
        <v>69</v>
      </c>
      <c r="D26" s="154"/>
      <c r="E26" s="156">
        <v>261</v>
      </c>
      <c r="F26" s="387">
        <v>0</v>
      </c>
      <c r="G26" s="397"/>
      <c r="H26" s="387">
        <v>0</v>
      </c>
      <c r="I26" s="388"/>
      <c r="J26" s="13"/>
    </row>
    <row r="27" spans="1:10">
      <c r="A27" s="159"/>
      <c r="B27" s="159" t="s">
        <v>70</v>
      </c>
      <c r="C27" s="154" t="s">
        <v>71</v>
      </c>
      <c r="D27" s="154"/>
      <c r="E27" s="166" t="s">
        <v>72</v>
      </c>
      <c r="F27" s="387">
        <v>0</v>
      </c>
      <c r="G27" s="397"/>
      <c r="H27" s="387">
        <v>0</v>
      </c>
      <c r="I27" s="388"/>
      <c r="J27" s="13"/>
    </row>
    <row r="28" spans="1:10" ht="10.15" customHeight="1">
      <c r="A28" s="159"/>
      <c r="B28" s="159"/>
      <c r="C28" s="154"/>
      <c r="D28" s="154"/>
      <c r="E28" s="166"/>
      <c r="F28" s="387"/>
      <c r="G28" s="397"/>
      <c r="H28" s="387"/>
      <c r="I28" s="388"/>
      <c r="J28" s="13"/>
    </row>
    <row r="29" spans="1:10">
      <c r="A29" s="157" t="s">
        <v>73</v>
      </c>
      <c r="B29" s="158" t="s">
        <v>74</v>
      </c>
      <c r="C29" s="153"/>
      <c r="D29" s="153"/>
      <c r="E29" s="156">
        <v>25</v>
      </c>
      <c r="F29" s="383">
        <f>SUM(F30:F33)</f>
        <v>12057010.779999999</v>
      </c>
      <c r="G29" s="398"/>
      <c r="H29" s="383">
        <f>SUM(H30:H33)</f>
        <v>13436642.050000001</v>
      </c>
      <c r="I29" s="384"/>
      <c r="J29" s="13"/>
    </row>
    <row r="30" spans="1:10">
      <c r="A30" s="159"/>
      <c r="B30" s="159" t="s">
        <v>51</v>
      </c>
      <c r="C30" s="154" t="s">
        <v>75</v>
      </c>
      <c r="D30" s="154"/>
      <c r="E30" s="156">
        <v>251</v>
      </c>
      <c r="F30" s="389">
        <v>0</v>
      </c>
      <c r="G30" s="399"/>
      <c r="H30" s="389">
        <v>0</v>
      </c>
      <c r="I30" s="390"/>
      <c r="J30" s="13"/>
    </row>
    <row r="31" spans="1:10">
      <c r="A31" s="159"/>
      <c r="B31" s="159" t="s">
        <v>53</v>
      </c>
      <c r="C31" s="154" t="s">
        <v>76</v>
      </c>
      <c r="D31" s="154"/>
      <c r="E31" s="156">
        <v>252</v>
      </c>
      <c r="F31" s="387">
        <v>10084674.949999999</v>
      </c>
      <c r="G31" s="397"/>
      <c r="H31" s="387">
        <v>10835001.15</v>
      </c>
      <c r="I31" s="388"/>
      <c r="J31" s="13"/>
    </row>
    <row r="32" spans="1:10">
      <c r="A32" s="159"/>
      <c r="B32" s="159" t="s">
        <v>55</v>
      </c>
      <c r="C32" s="154" t="s">
        <v>77</v>
      </c>
      <c r="D32" s="154"/>
      <c r="E32" s="156">
        <v>254</v>
      </c>
      <c r="F32" s="387">
        <v>0</v>
      </c>
      <c r="G32" s="397"/>
      <c r="H32" s="387">
        <v>0</v>
      </c>
      <c r="I32" s="388"/>
      <c r="J32" s="13"/>
    </row>
    <row r="33" spans="1:10">
      <c r="A33" s="159"/>
      <c r="B33" s="159" t="s">
        <v>57</v>
      </c>
      <c r="C33" s="154" t="s">
        <v>78</v>
      </c>
      <c r="D33" s="154"/>
      <c r="E33" s="156">
        <v>256</v>
      </c>
      <c r="F33" s="387">
        <v>1972335.83</v>
      </c>
      <c r="G33" s="397"/>
      <c r="H33" s="387">
        <v>2601640.9</v>
      </c>
      <c r="I33" s="388"/>
      <c r="J33" s="13"/>
    </row>
    <row r="34" spans="1:10" ht="10.15" customHeight="1">
      <c r="A34" s="159"/>
      <c r="B34" s="159"/>
      <c r="C34" s="154"/>
      <c r="D34" s="154"/>
      <c r="E34" s="156"/>
      <c r="F34" s="387"/>
      <c r="G34" s="397"/>
      <c r="H34" s="387"/>
      <c r="I34" s="388"/>
      <c r="J34" s="13"/>
    </row>
    <row r="35" spans="1:10">
      <c r="A35" s="157" t="s">
        <v>79</v>
      </c>
      <c r="B35" s="158" t="s">
        <v>80</v>
      </c>
      <c r="C35" s="153"/>
      <c r="D35" s="153"/>
      <c r="E35" s="156">
        <v>27</v>
      </c>
      <c r="F35" s="383">
        <f>SUM(F36:F37)</f>
        <v>40535863.330000006</v>
      </c>
      <c r="G35" s="398"/>
      <c r="H35" s="383">
        <f>SUM(H36:H37)</f>
        <v>48567935.179999992</v>
      </c>
      <c r="I35" s="384"/>
      <c r="J35" s="13"/>
    </row>
    <row r="36" spans="1:10">
      <c r="A36" s="159"/>
      <c r="B36" s="159" t="s">
        <v>51</v>
      </c>
      <c r="C36" s="154" t="s">
        <v>81</v>
      </c>
      <c r="D36" s="154"/>
      <c r="E36" s="166" t="s">
        <v>82</v>
      </c>
      <c r="F36" s="389">
        <v>36583010.090000004</v>
      </c>
      <c r="G36" s="399"/>
      <c r="H36" s="389">
        <v>44323654.659999996</v>
      </c>
      <c r="I36" s="390"/>
      <c r="J36" s="13"/>
    </row>
    <row r="37" spans="1:10">
      <c r="A37" s="159"/>
      <c r="B37" s="159" t="s">
        <v>53</v>
      </c>
      <c r="C37" s="154" t="s">
        <v>83</v>
      </c>
      <c r="D37" s="154"/>
      <c r="E37" s="156">
        <v>275</v>
      </c>
      <c r="F37" s="387">
        <v>3952853.24</v>
      </c>
      <c r="G37" s="397"/>
      <c r="H37" s="387">
        <v>4244280.5199999996</v>
      </c>
      <c r="I37" s="388"/>
      <c r="J37" s="13"/>
    </row>
    <row r="38" spans="1:10" ht="10.15" customHeight="1">
      <c r="A38" s="159"/>
      <c r="B38" s="159"/>
      <c r="C38" s="154"/>
      <c r="D38" s="154"/>
      <c r="E38" s="156"/>
      <c r="F38" s="387"/>
      <c r="G38" s="397"/>
      <c r="H38" s="387"/>
      <c r="I38" s="388"/>
      <c r="J38" s="13"/>
    </row>
    <row r="39" spans="1:10">
      <c r="A39" s="157" t="s">
        <v>84</v>
      </c>
      <c r="B39" s="158" t="s">
        <v>85</v>
      </c>
      <c r="C39" s="153"/>
      <c r="D39" s="153"/>
      <c r="E39" s="156">
        <v>28</v>
      </c>
      <c r="F39" s="383">
        <f>SUM(F40:F41)</f>
        <v>39256582.799999997</v>
      </c>
      <c r="G39" s="398"/>
      <c r="H39" s="383">
        <f>SUM(H40:H41)</f>
        <v>38867757.859999999</v>
      </c>
      <c r="I39" s="384"/>
      <c r="J39" s="13"/>
    </row>
    <row r="40" spans="1:10">
      <c r="A40" s="159"/>
      <c r="B40" s="159" t="s">
        <v>51</v>
      </c>
      <c r="C40" s="154" t="s">
        <v>86</v>
      </c>
      <c r="D40" s="154"/>
      <c r="E40" s="166" t="s">
        <v>87</v>
      </c>
      <c r="F40" s="389">
        <v>39256582.799999997</v>
      </c>
      <c r="G40" s="399"/>
      <c r="H40" s="389">
        <v>38867757.859999999</v>
      </c>
      <c r="I40" s="390"/>
      <c r="J40" s="13"/>
    </row>
    <row r="41" spans="1:10">
      <c r="A41" s="159"/>
      <c r="B41" s="159" t="s">
        <v>53</v>
      </c>
      <c r="C41" s="154" t="s">
        <v>88</v>
      </c>
      <c r="D41" s="154"/>
      <c r="E41" s="156">
        <v>288</v>
      </c>
      <c r="F41" s="387">
        <v>0</v>
      </c>
      <c r="G41" s="397"/>
      <c r="H41" s="387">
        <v>0</v>
      </c>
      <c r="I41" s="388"/>
      <c r="J41" s="13"/>
    </row>
    <row r="42" spans="1:10" ht="9.6" customHeight="1">
      <c r="A42" s="159"/>
      <c r="B42" s="159"/>
      <c r="C42" s="154"/>
      <c r="D42" s="154"/>
      <c r="E42" s="156"/>
      <c r="F42" s="387"/>
      <c r="G42" s="397"/>
      <c r="H42" s="387"/>
      <c r="I42" s="388"/>
      <c r="J42" s="13"/>
    </row>
    <row r="43" spans="1:10">
      <c r="A43" s="149" t="s">
        <v>89</v>
      </c>
      <c r="B43" s="149"/>
      <c r="C43" s="149"/>
      <c r="D43" s="149"/>
      <c r="E43" s="156" t="s">
        <v>90</v>
      </c>
      <c r="F43" s="393">
        <f>F45+F47+F57+F59</f>
        <v>100546599.17</v>
      </c>
      <c r="G43" s="400"/>
      <c r="H43" s="393">
        <f>H45+H47+H57+H59</f>
        <v>101245468.18000001</v>
      </c>
      <c r="I43" s="394"/>
      <c r="J43" s="13"/>
    </row>
    <row r="44" spans="1:10" ht="8.4499999999999993" customHeight="1">
      <c r="A44" s="149"/>
      <c r="B44" s="149"/>
      <c r="C44" s="149"/>
      <c r="D44" s="149"/>
      <c r="E44" s="156"/>
      <c r="F44" s="395"/>
      <c r="G44" s="401"/>
      <c r="H44" s="395"/>
      <c r="I44" s="396"/>
      <c r="J44" s="13"/>
    </row>
    <row r="45" spans="1:10">
      <c r="A45" s="157" t="s">
        <v>91</v>
      </c>
      <c r="B45" s="158" t="s">
        <v>92</v>
      </c>
      <c r="C45" s="153"/>
      <c r="D45" s="153"/>
      <c r="E45" s="156">
        <v>301</v>
      </c>
      <c r="F45" s="383">
        <v>0</v>
      </c>
      <c r="G45" s="398"/>
      <c r="H45" s="391">
        <v>0</v>
      </c>
      <c r="I45" s="392"/>
      <c r="J45" s="13"/>
    </row>
    <row r="46" spans="1:10" ht="10.15" customHeight="1">
      <c r="A46" s="157"/>
      <c r="B46" s="158"/>
      <c r="C46" s="153"/>
      <c r="D46" s="153"/>
      <c r="E46" s="156"/>
      <c r="F46" s="385"/>
      <c r="G46" s="403"/>
      <c r="H46" s="385"/>
      <c r="I46" s="386"/>
      <c r="J46" s="13"/>
    </row>
    <row r="47" spans="1:10">
      <c r="A47" s="157" t="s">
        <v>93</v>
      </c>
      <c r="B47" s="158" t="s">
        <v>94</v>
      </c>
      <c r="C47" s="153"/>
      <c r="D47" s="153"/>
      <c r="E47" s="156" t="s">
        <v>95</v>
      </c>
      <c r="F47" s="383">
        <f>F48+F49</f>
        <v>63221114.769999996</v>
      </c>
      <c r="G47" s="398"/>
      <c r="H47" s="383">
        <f>H48+H49</f>
        <v>72228431.170000002</v>
      </c>
      <c r="I47" s="384"/>
      <c r="J47" s="13"/>
    </row>
    <row r="48" spans="1:10">
      <c r="A48" s="159"/>
      <c r="B48" s="159" t="s">
        <v>51</v>
      </c>
      <c r="C48" s="154" t="s">
        <v>96</v>
      </c>
      <c r="D48" s="154"/>
      <c r="E48" s="156">
        <v>40</v>
      </c>
      <c r="F48" s="389">
        <v>13633042.76</v>
      </c>
      <c r="G48" s="399"/>
      <c r="H48" s="389">
        <v>11558056.51</v>
      </c>
      <c r="I48" s="390"/>
      <c r="J48" s="13"/>
    </row>
    <row r="49" spans="1:10">
      <c r="A49" s="159"/>
      <c r="B49" s="159" t="s">
        <v>53</v>
      </c>
      <c r="C49" s="154" t="s">
        <v>97</v>
      </c>
      <c r="D49" s="154"/>
      <c r="E49" s="156" t="s">
        <v>98</v>
      </c>
      <c r="F49" s="387">
        <f>SUM(F50:F55)</f>
        <v>49588072.009999998</v>
      </c>
      <c r="G49" s="397"/>
      <c r="H49" s="387">
        <f>SUM(H50:H55)</f>
        <v>60670374.660000004</v>
      </c>
      <c r="I49" s="388"/>
      <c r="J49" s="13"/>
    </row>
    <row r="50" spans="1:10">
      <c r="A50" s="159"/>
      <c r="B50" s="153"/>
      <c r="C50" s="154" t="s">
        <v>99</v>
      </c>
      <c r="D50" s="154"/>
      <c r="E50" s="156" t="s">
        <v>100</v>
      </c>
      <c r="F50" s="387">
        <v>6473893.0899999999</v>
      </c>
      <c r="G50" s="397"/>
      <c r="H50" s="387">
        <v>5493721.29</v>
      </c>
      <c r="I50" s="388"/>
      <c r="J50" s="13"/>
    </row>
    <row r="51" spans="1:10">
      <c r="A51" s="159"/>
      <c r="B51" s="153"/>
      <c r="C51" s="154" t="s">
        <v>101</v>
      </c>
      <c r="D51" s="154"/>
      <c r="E51" s="156">
        <v>413</v>
      </c>
      <c r="F51" s="387">
        <v>39479611.689999998</v>
      </c>
      <c r="G51" s="397"/>
      <c r="H51" s="387">
        <v>51669017.57</v>
      </c>
      <c r="I51" s="388"/>
      <c r="J51" s="13"/>
    </row>
    <row r="52" spans="1:10">
      <c r="A52" s="159"/>
      <c r="B52" s="153"/>
      <c r="C52" s="154" t="s">
        <v>102</v>
      </c>
      <c r="D52" s="154"/>
      <c r="E52" s="156">
        <v>415</v>
      </c>
      <c r="F52" s="387">
        <v>1448347.72</v>
      </c>
      <c r="G52" s="397"/>
      <c r="H52" s="387">
        <v>1390995.75</v>
      </c>
      <c r="I52" s="388"/>
      <c r="J52" s="13"/>
    </row>
    <row r="53" spans="1:10">
      <c r="A53" s="159"/>
      <c r="B53" s="153"/>
      <c r="C53" s="154" t="s">
        <v>103</v>
      </c>
      <c r="D53" s="154"/>
      <c r="E53" s="166" t="s">
        <v>104</v>
      </c>
      <c r="F53" s="387">
        <v>500457.19</v>
      </c>
      <c r="G53" s="397"/>
      <c r="H53" s="387">
        <v>474555.43</v>
      </c>
      <c r="I53" s="388"/>
      <c r="J53" s="13"/>
    </row>
    <row r="54" spans="1:10">
      <c r="A54" s="159"/>
      <c r="B54" s="159" t="s">
        <v>55</v>
      </c>
      <c r="C54" s="154" t="s">
        <v>105</v>
      </c>
      <c r="D54" s="154"/>
      <c r="E54" s="156">
        <v>4251</v>
      </c>
      <c r="F54" s="387">
        <v>1383745.86</v>
      </c>
      <c r="G54" s="397"/>
      <c r="H54" s="387">
        <v>1344374.45</v>
      </c>
      <c r="I54" s="388"/>
      <c r="J54" s="13"/>
    </row>
    <row r="55" spans="1:10">
      <c r="A55" s="159"/>
      <c r="B55" s="159" t="s">
        <v>57</v>
      </c>
      <c r="C55" s="154" t="s">
        <v>106</v>
      </c>
      <c r="D55" s="154"/>
      <c r="E55" s="166" t="s">
        <v>107</v>
      </c>
      <c r="F55" s="387">
        <v>302016.46000000002</v>
      </c>
      <c r="G55" s="397"/>
      <c r="H55" s="387">
        <v>297710.17</v>
      </c>
      <c r="I55" s="388"/>
      <c r="J55" s="13"/>
    </row>
    <row r="56" spans="1:10" ht="10.15" customHeight="1">
      <c r="A56" s="159"/>
      <c r="B56" s="159"/>
      <c r="C56" s="154"/>
      <c r="D56" s="154"/>
      <c r="E56" s="166"/>
      <c r="F56" s="387"/>
      <c r="G56" s="397"/>
      <c r="H56" s="387"/>
      <c r="I56" s="388"/>
      <c r="J56" s="13"/>
    </row>
    <row r="57" spans="1:10">
      <c r="A57" s="157" t="s">
        <v>108</v>
      </c>
      <c r="B57" s="158" t="s">
        <v>109</v>
      </c>
      <c r="C57" s="153"/>
      <c r="D57" s="153"/>
      <c r="E57" s="156" t="s">
        <v>110</v>
      </c>
      <c r="F57" s="624">
        <v>0</v>
      </c>
      <c r="G57" s="397"/>
      <c r="H57" s="624">
        <v>0</v>
      </c>
      <c r="I57" s="388"/>
      <c r="J57" s="13"/>
    </row>
    <row r="58" spans="1:10" ht="10.15" customHeight="1">
      <c r="A58" s="157"/>
      <c r="B58" s="158"/>
      <c r="C58" s="153"/>
      <c r="D58" s="153"/>
      <c r="E58" s="156"/>
      <c r="F58" s="387"/>
      <c r="G58" s="397"/>
      <c r="H58" s="387"/>
      <c r="I58" s="388"/>
      <c r="J58" s="13"/>
    </row>
    <row r="59" spans="1:10">
      <c r="A59" s="157" t="s">
        <v>111</v>
      </c>
      <c r="B59" s="158" t="s">
        <v>112</v>
      </c>
      <c r="C59" s="153"/>
      <c r="D59" s="153"/>
      <c r="E59" s="156" t="s">
        <v>113</v>
      </c>
      <c r="F59" s="383">
        <f>SUM(F60:F62)</f>
        <v>37325484.400000006</v>
      </c>
      <c r="G59" s="398"/>
      <c r="H59" s="383">
        <f>SUM(H60:H62)</f>
        <v>29017037.009999998</v>
      </c>
      <c r="I59" s="384"/>
      <c r="J59" s="13"/>
    </row>
    <row r="60" spans="1:10">
      <c r="A60" s="159"/>
      <c r="B60" s="159" t="s">
        <v>51</v>
      </c>
      <c r="C60" s="154" t="s">
        <v>114</v>
      </c>
      <c r="D60" s="154"/>
      <c r="E60" s="156">
        <v>553</v>
      </c>
      <c r="F60" s="389">
        <v>27179184.870000001</v>
      </c>
      <c r="G60" s="399"/>
      <c r="H60" s="389">
        <v>31780567.329999998</v>
      </c>
      <c r="I60" s="390"/>
      <c r="J60" s="13"/>
    </row>
    <row r="61" spans="1:10">
      <c r="A61" s="159"/>
      <c r="B61" s="159" t="s">
        <v>53</v>
      </c>
      <c r="C61" s="154" t="s">
        <v>115</v>
      </c>
      <c r="D61" s="154"/>
      <c r="E61" s="166">
        <v>55</v>
      </c>
      <c r="F61" s="387">
        <v>10765137.439999999</v>
      </c>
      <c r="G61" s="397"/>
      <c r="H61" s="387">
        <v>-2763116.62</v>
      </c>
      <c r="I61" s="388"/>
      <c r="J61" s="13"/>
    </row>
    <row r="62" spans="1:10">
      <c r="A62" s="159"/>
      <c r="B62" s="159" t="s">
        <v>55</v>
      </c>
      <c r="C62" s="154" t="s">
        <v>116</v>
      </c>
      <c r="D62" s="154"/>
      <c r="E62" s="156" t="s">
        <v>117</v>
      </c>
      <c r="F62" s="387">
        <v>-618837.91</v>
      </c>
      <c r="G62" s="397"/>
      <c r="H62" s="387">
        <v>-413.7</v>
      </c>
      <c r="I62" s="388"/>
      <c r="J62" s="13"/>
    </row>
    <row r="63" spans="1:10" ht="10.15" customHeight="1">
      <c r="A63" s="159"/>
      <c r="B63" s="159"/>
      <c r="C63" s="154"/>
      <c r="D63" s="154"/>
      <c r="E63" s="156"/>
      <c r="F63" s="387"/>
      <c r="G63" s="397"/>
      <c r="H63" s="387"/>
      <c r="I63" s="388"/>
      <c r="J63" s="13"/>
    </row>
    <row r="64" spans="1:10">
      <c r="A64" s="157" t="s">
        <v>118</v>
      </c>
      <c r="B64" s="158" t="s">
        <v>119</v>
      </c>
      <c r="C64" s="153"/>
      <c r="D64" s="153"/>
      <c r="E64" s="156" t="s">
        <v>120</v>
      </c>
      <c r="F64" s="383">
        <v>28926.75</v>
      </c>
      <c r="G64" s="398"/>
      <c r="H64" s="383">
        <v>26315.43</v>
      </c>
      <c r="I64" s="384"/>
      <c r="J64" s="13"/>
    </row>
    <row r="65" spans="1:10" ht="10.15" customHeight="1">
      <c r="A65" s="159"/>
      <c r="B65" s="153"/>
      <c r="C65" s="158"/>
      <c r="D65" s="158"/>
      <c r="E65" s="167"/>
      <c r="F65" s="389"/>
      <c r="G65" s="399"/>
      <c r="H65" s="389"/>
      <c r="I65" s="390"/>
      <c r="J65" s="13"/>
    </row>
    <row r="66" spans="1:10" ht="13.5" thickBot="1">
      <c r="A66" s="159"/>
      <c r="B66" s="153"/>
      <c r="C66" s="168" t="s">
        <v>121</v>
      </c>
      <c r="D66" s="168"/>
      <c r="E66" s="169" t="s">
        <v>122</v>
      </c>
      <c r="F66" s="379">
        <f>F10+F43+F64</f>
        <v>529659595.49999994</v>
      </c>
      <c r="G66" s="402"/>
      <c r="H66" s="379">
        <f>H10+H43+H64</f>
        <v>522293240.17000008</v>
      </c>
      <c r="I66" s="380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  <c r="J1" s="16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2020</v>
      </c>
      <c r="J2" s="16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16"/>
    </row>
    <row r="4" spans="1:10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0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0">
      <c r="A6" s="127"/>
      <c r="B6" s="128"/>
      <c r="C6" s="129" t="s">
        <v>40</v>
      </c>
      <c r="D6" s="128"/>
      <c r="E6" s="431" t="s">
        <v>42</v>
      </c>
      <c r="F6" s="437">
        <f>I2</f>
        <v>2020</v>
      </c>
      <c r="G6" s="443"/>
      <c r="H6" s="437">
        <f>F6-1</f>
        <v>2019</v>
      </c>
      <c r="I6" s="438"/>
      <c r="J6" s="17"/>
    </row>
    <row r="7" spans="1:10" ht="10.15" customHeight="1">
      <c r="A7" s="127"/>
      <c r="B7" s="128"/>
      <c r="C7" s="128"/>
      <c r="D7" s="130"/>
      <c r="E7" s="432"/>
      <c r="F7" s="439"/>
      <c r="G7" s="444"/>
      <c r="H7" s="439"/>
      <c r="I7" s="440"/>
      <c r="J7" s="17"/>
    </row>
    <row r="8" spans="1:10" ht="13.5" thickBot="1">
      <c r="A8" s="127"/>
      <c r="B8" s="128"/>
      <c r="C8" s="130" t="s">
        <v>123</v>
      </c>
      <c r="D8" s="128"/>
      <c r="E8" s="433"/>
      <c r="F8" s="441"/>
      <c r="G8" s="445"/>
      <c r="H8" s="441"/>
      <c r="I8" s="442"/>
      <c r="J8" s="17"/>
    </row>
    <row r="9" spans="1:10" ht="10.15" customHeight="1">
      <c r="A9" s="127"/>
      <c r="B9" s="128"/>
      <c r="C9" s="128"/>
      <c r="D9" s="128"/>
      <c r="E9" s="131"/>
      <c r="F9" s="446"/>
      <c r="G9" s="447"/>
      <c r="H9" s="446"/>
      <c r="I9" s="458"/>
      <c r="J9" s="17"/>
    </row>
    <row r="10" spans="1:10">
      <c r="A10" s="127"/>
      <c r="B10" s="128"/>
      <c r="C10" s="132" t="s">
        <v>124</v>
      </c>
      <c r="D10" s="132"/>
      <c r="E10" s="133" t="s">
        <v>125</v>
      </c>
      <c r="F10" s="383">
        <f>F12+F14+F16+F21+F25+F31</f>
        <v>208317872.32000002</v>
      </c>
      <c r="G10" s="398"/>
      <c r="H10" s="383">
        <f>H12+H14+H16+H21+H25+H31</f>
        <v>203783655.36000001</v>
      </c>
      <c r="I10" s="384"/>
      <c r="J10" s="17"/>
    </row>
    <row r="11" spans="1:10" ht="10.15" customHeight="1">
      <c r="A11" s="127"/>
      <c r="B11" s="128"/>
      <c r="C11" s="132"/>
      <c r="D11" s="132"/>
      <c r="E11" s="133"/>
      <c r="F11" s="385"/>
      <c r="G11" s="403"/>
      <c r="H11" s="385"/>
      <c r="I11" s="386"/>
      <c r="J11" s="17"/>
    </row>
    <row r="12" spans="1:10">
      <c r="A12" s="134" t="s">
        <v>126</v>
      </c>
      <c r="B12" s="135" t="s">
        <v>127</v>
      </c>
      <c r="C12" s="128"/>
      <c r="D12" s="128"/>
      <c r="E12" s="136">
        <v>10</v>
      </c>
      <c r="F12" s="383">
        <v>1411981.06</v>
      </c>
      <c r="G12" s="398"/>
      <c r="H12" s="383">
        <v>1411981.06</v>
      </c>
      <c r="I12" s="384"/>
      <c r="J12" s="17"/>
    </row>
    <row r="13" spans="1:10" ht="10.15" customHeight="1">
      <c r="A13" s="134"/>
      <c r="B13" s="135"/>
      <c r="C13" s="128"/>
      <c r="D13" s="128"/>
      <c r="E13" s="136"/>
      <c r="F13" s="385"/>
      <c r="G13" s="403"/>
      <c r="H13" s="385"/>
      <c r="I13" s="386"/>
      <c r="J13" s="17"/>
    </row>
    <row r="14" spans="1:10">
      <c r="A14" s="134" t="s">
        <v>128</v>
      </c>
      <c r="B14" s="135" t="s">
        <v>129</v>
      </c>
      <c r="C14" s="128"/>
      <c r="D14" s="128"/>
      <c r="E14" s="136">
        <v>12</v>
      </c>
      <c r="F14" s="383">
        <v>33469891.27</v>
      </c>
      <c r="G14" s="398"/>
      <c r="H14" s="383">
        <v>30257415.390000001</v>
      </c>
      <c r="I14" s="384"/>
      <c r="J14" s="17"/>
    </row>
    <row r="15" spans="1:10" ht="10.15" customHeight="1">
      <c r="A15" s="134"/>
      <c r="B15" s="135"/>
      <c r="C15" s="128"/>
      <c r="D15" s="128"/>
      <c r="E15" s="136"/>
      <c r="F15" s="385"/>
      <c r="G15" s="403"/>
      <c r="H15" s="385"/>
      <c r="I15" s="386"/>
      <c r="J15" s="17"/>
    </row>
    <row r="16" spans="1:10">
      <c r="A16" s="134" t="s">
        <v>130</v>
      </c>
      <c r="B16" s="135" t="s">
        <v>131</v>
      </c>
      <c r="C16" s="128"/>
      <c r="D16" s="128"/>
      <c r="E16" s="136">
        <v>13</v>
      </c>
      <c r="F16" s="383">
        <f>SUM(F17:F19)</f>
        <v>1737261.719999999</v>
      </c>
      <c r="G16" s="398"/>
      <c r="H16" s="383">
        <f>SUM(H17:H19)</f>
        <v>5745688.3399999989</v>
      </c>
      <c r="I16" s="384"/>
      <c r="J16" s="17"/>
    </row>
    <row r="17" spans="1:10">
      <c r="A17" s="127"/>
      <c r="B17" s="137" t="s">
        <v>132</v>
      </c>
      <c r="C17" s="138" t="s">
        <v>133</v>
      </c>
      <c r="D17" s="138"/>
      <c r="E17" s="136">
        <v>1301</v>
      </c>
      <c r="F17" s="448">
        <v>-8893288.9000000004</v>
      </c>
      <c r="G17" s="449"/>
      <c r="H17" s="448">
        <v>3212475.88</v>
      </c>
      <c r="I17" s="459"/>
      <c r="J17" s="17"/>
    </row>
    <row r="18" spans="1:10">
      <c r="A18" s="127"/>
      <c r="B18" s="137" t="s">
        <v>134</v>
      </c>
      <c r="C18" s="138" t="s">
        <v>135</v>
      </c>
      <c r="D18" s="138"/>
      <c r="E18" s="136">
        <v>1302</v>
      </c>
      <c r="F18" s="450">
        <v>11426501.359999999</v>
      </c>
      <c r="G18" s="451"/>
      <c r="H18" s="450">
        <v>-8893288.9000000004</v>
      </c>
      <c r="I18" s="460"/>
      <c r="J18" s="17"/>
    </row>
    <row r="19" spans="1:10">
      <c r="A19" s="127"/>
      <c r="B19" s="137" t="s">
        <v>136</v>
      </c>
      <c r="C19" s="138" t="s">
        <v>137</v>
      </c>
      <c r="D19" s="138"/>
      <c r="E19" s="136">
        <v>1303</v>
      </c>
      <c r="F19" s="450">
        <v>-795950.74</v>
      </c>
      <c r="G19" s="451"/>
      <c r="H19" s="450">
        <v>11426501.359999999</v>
      </c>
      <c r="I19" s="460"/>
      <c r="J19" s="17"/>
    </row>
    <row r="20" spans="1:10" ht="10.15" customHeight="1">
      <c r="A20" s="127"/>
      <c r="B20" s="137"/>
      <c r="C20" s="138"/>
      <c r="D20" s="138"/>
      <c r="E20" s="136"/>
      <c r="F20" s="450"/>
      <c r="G20" s="451"/>
      <c r="H20" s="450"/>
      <c r="I20" s="460"/>
      <c r="J20" s="17"/>
    </row>
    <row r="21" spans="1:10">
      <c r="A21" s="134" t="s">
        <v>138</v>
      </c>
      <c r="B21" s="135" t="s">
        <v>139</v>
      </c>
      <c r="C21" s="128"/>
      <c r="D21" s="128"/>
      <c r="E21" s="136">
        <v>14</v>
      </c>
      <c r="F21" s="383">
        <f>SUM(F22:F23)</f>
        <v>58475636.990000002</v>
      </c>
      <c r="G21" s="398"/>
      <c r="H21" s="383">
        <f>SUM(H22:H23)</f>
        <v>52472061.460000001</v>
      </c>
      <c r="I21" s="384"/>
      <c r="J21" s="17"/>
    </row>
    <row r="22" spans="1:10">
      <c r="A22" s="127"/>
      <c r="B22" s="137" t="s">
        <v>132</v>
      </c>
      <c r="C22" s="138" t="s">
        <v>140</v>
      </c>
      <c r="D22" s="138"/>
      <c r="E22" s="136">
        <v>14104</v>
      </c>
      <c r="F22" s="448">
        <v>6366468.5599999996</v>
      </c>
      <c r="G22" s="449"/>
      <c r="H22" s="448">
        <v>6366468.5599999996</v>
      </c>
      <c r="I22" s="459"/>
      <c r="J22" s="17"/>
    </row>
    <row r="23" spans="1:10">
      <c r="A23" s="127"/>
      <c r="B23" s="137" t="s">
        <v>134</v>
      </c>
      <c r="C23" s="138" t="s">
        <v>141</v>
      </c>
      <c r="D23" s="138"/>
      <c r="E23" s="136">
        <v>14105</v>
      </c>
      <c r="F23" s="450">
        <v>52109168.43</v>
      </c>
      <c r="G23" s="451"/>
      <c r="H23" s="450">
        <v>46105592.899999999</v>
      </c>
      <c r="I23" s="460"/>
      <c r="J23" s="17"/>
    </row>
    <row r="24" spans="1:10" ht="10.15" customHeight="1">
      <c r="A24" s="127"/>
      <c r="B24" s="137"/>
      <c r="C24" s="138"/>
      <c r="D24" s="138"/>
      <c r="E24" s="136"/>
      <c r="F24" s="450"/>
      <c r="G24" s="451"/>
      <c r="H24" s="450"/>
      <c r="I24" s="460"/>
      <c r="J24" s="17"/>
    </row>
    <row r="25" spans="1:10">
      <c r="A25" s="134" t="s">
        <v>142</v>
      </c>
      <c r="B25" s="135" t="s">
        <v>143</v>
      </c>
      <c r="C25" s="128"/>
      <c r="D25" s="128"/>
      <c r="E25" s="136">
        <v>15</v>
      </c>
      <c r="F25" s="383">
        <f>SUM(F26:F29)</f>
        <v>99887711.010000005</v>
      </c>
      <c r="G25" s="398"/>
      <c r="H25" s="383">
        <f>SUM(H26:H29)</f>
        <v>100561118.84</v>
      </c>
      <c r="I25" s="384"/>
      <c r="J25" s="17"/>
    </row>
    <row r="26" spans="1:10">
      <c r="A26" s="127"/>
      <c r="B26" s="137" t="s">
        <v>132</v>
      </c>
      <c r="C26" s="138" t="s">
        <v>144</v>
      </c>
      <c r="D26" s="138"/>
      <c r="E26" s="136">
        <v>151</v>
      </c>
      <c r="F26" s="448">
        <v>6860744.2699999996</v>
      </c>
      <c r="G26" s="449"/>
      <c r="H26" s="448">
        <v>7245093.9400000004</v>
      </c>
      <c r="I26" s="459"/>
      <c r="J26" s="17"/>
    </row>
    <row r="27" spans="1:10">
      <c r="A27" s="127"/>
      <c r="B27" s="137" t="s">
        <v>134</v>
      </c>
      <c r="C27" s="138" t="s">
        <v>145</v>
      </c>
      <c r="D27" s="138"/>
      <c r="E27" s="136">
        <v>152</v>
      </c>
      <c r="F27" s="450">
        <v>1049653.2</v>
      </c>
      <c r="G27" s="451"/>
      <c r="H27" s="450">
        <v>1050340.3999999999</v>
      </c>
      <c r="I27" s="460"/>
      <c r="J27" s="17"/>
    </row>
    <row r="28" spans="1:10">
      <c r="A28" s="127"/>
      <c r="B28" s="137" t="s">
        <v>136</v>
      </c>
      <c r="C28" s="138" t="s">
        <v>146</v>
      </c>
      <c r="D28" s="138"/>
      <c r="E28" s="136">
        <v>154</v>
      </c>
      <c r="F28" s="450">
        <v>89898420.670000002</v>
      </c>
      <c r="G28" s="451"/>
      <c r="H28" s="450">
        <v>90119850.400000006</v>
      </c>
      <c r="I28" s="460"/>
      <c r="J28" s="17"/>
    </row>
    <row r="29" spans="1:10">
      <c r="A29" s="127"/>
      <c r="B29" s="137" t="s">
        <v>147</v>
      </c>
      <c r="C29" s="138" t="s">
        <v>148</v>
      </c>
      <c r="D29" s="138"/>
      <c r="E29" s="136">
        <v>156</v>
      </c>
      <c r="F29" s="450">
        <v>2078892.87</v>
      </c>
      <c r="G29" s="451"/>
      <c r="H29" s="450">
        <v>2145834.1</v>
      </c>
      <c r="I29" s="460"/>
      <c r="J29" s="17"/>
    </row>
    <row r="30" spans="1:10" ht="10.15" customHeight="1">
      <c r="A30" s="127"/>
      <c r="B30" s="137"/>
      <c r="C30" s="138"/>
      <c r="D30" s="138"/>
      <c r="E30" s="136"/>
      <c r="F30" s="450"/>
      <c r="G30" s="451"/>
      <c r="H30" s="450"/>
      <c r="I30" s="460"/>
      <c r="J30" s="17"/>
    </row>
    <row r="31" spans="1:10">
      <c r="A31" s="134" t="s">
        <v>149</v>
      </c>
      <c r="B31" s="135" t="s">
        <v>150</v>
      </c>
      <c r="C31" s="128"/>
      <c r="D31" s="128"/>
      <c r="E31" s="136">
        <v>16</v>
      </c>
      <c r="F31" s="383">
        <v>13335390.27</v>
      </c>
      <c r="G31" s="398"/>
      <c r="H31" s="383">
        <v>13335390.27</v>
      </c>
      <c r="I31" s="384"/>
      <c r="J31" s="17"/>
    </row>
    <row r="32" spans="1:10" ht="10.15" customHeight="1">
      <c r="A32" s="127"/>
      <c r="B32" s="128"/>
      <c r="C32" s="135"/>
      <c r="D32" s="135"/>
      <c r="E32" s="136"/>
      <c r="F32" s="448"/>
      <c r="G32" s="449"/>
      <c r="H32" s="448"/>
      <c r="I32" s="459"/>
      <c r="J32" s="17"/>
    </row>
    <row r="33" spans="1:10">
      <c r="A33" s="139" t="s">
        <v>151</v>
      </c>
      <c r="B33" s="139"/>
      <c r="C33" s="139"/>
      <c r="D33" s="139"/>
      <c r="E33" s="136" t="s">
        <v>152</v>
      </c>
      <c r="F33" s="452">
        <f>F35+F44+F53</f>
        <v>312840749.89999998</v>
      </c>
      <c r="G33" s="453"/>
      <c r="H33" s="452">
        <f>H35+H44+H53</f>
        <v>309315594.00999999</v>
      </c>
      <c r="I33" s="461"/>
      <c r="J33" s="17"/>
    </row>
    <row r="34" spans="1:10" ht="10.15" customHeight="1">
      <c r="A34" s="139"/>
      <c r="B34" s="139"/>
      <c r="C34" s="139"/>
      <c r="D34" s="139"/>
      <c r="E34" s="136"/>
      <c r="F34" s="454"/>
      <c r="G34" s="455"/>
      <c r="H34" s="454"/>
      <c r="I34" s="462"/>
      <c r="J34" s="17"/>
    </row>
    <row r="35" spans="1:10">
      <c r="A35" s="134" t="s">
        <v>153</v>
      </c>
      <c r="B35" s="135" t="s">
        <v>154</v>
      </c>
      <c r="C35" s="128"/>
      <c r="D35" s="128"/>
      <c r="E35" s="136">
        <v>17</v>
      </c>
      <c r="F35" s="383">
        <f>SUM(F36:F42)</f>
        <v>278004409.51999998</v>
      </c>
      <c r="G35" s="398"/>
      <c r="H35" s="383">
        <f>SUM(H36:H42)</f>
        <v>276583594.38999999</v>
      </c>
      <c r="I35" s="384"/>
      <c r="J35" s="17"/>
    </row>
    <row r="36" spans="1:10">
      <c r="A36" s="127"/>
      <c r="B36" s="137" t="s">
        <v>132</v>
      </c>
      <c r="C36" s="138" t="s">
        <v>155</v>
      </c>
      <c r="D36" s="138"/>
      <c r="E36" s="136" t="s">
        <v>156</v>
      </c>
      <c r="F36" s="448">
        <v>257026244.13</v>
      </c>
      <c r="G36" s="449"/>
      <c r="H36" s="448">
        <v>256536012.28999999</v>
      </c>
      <c r="I36" s="459"/>
      <c r="J36" s="17"/>
    </row>
    <row r="37" spans="1:10">
      <c r="A37" s="127"/>
      <c r="B37" s="137" t="s">
        <v>134</v>
      </c>
      <c r="C37" s="138" t="s">
        <v>157</v>
      </c>
      <c r="D37" s="138"/>
      <c r="E37" s="136">
        <v>1714</v>
      </c>
      <c r="F37" s="450">
        <v>17030054.25</v>
      </c>
      <c r="G37" s="451"/>
      <c r="H37" s="450">
        <v>15809785.6</v>
      </c>
      <c r="I37" s="460"/>
      <c r="J37" s="17"/>
    </row>
    <row r="38" spans="1:10">
      <c r="A38" s="127"/>
      <c r="B38" s="137" t="s">
        <v>136</v>
      </c>
      <c r="C38" s="138" t="s">
        <v>158</v>
      </c>
      <c r="D38" s="138"/>
      <c r="E38" s="136">
        <v>172</v>
      </c>
      <c r="F38" s="450">
        <v>3948111.14</v>
      </c>
      <c r="G38" s="451"/>
      <c r="H38" s="450">
        <v>4237796.5</v>
      </c>
      <c r="I38" s="460"/>
      <c r="J38" s="17"/>
    </row>
    <row r="39" spans="1:10">
      <c r="A39" s="127"/>
      <c r="B39" s="137" t="s">
        <v>147</v>
      </c>
      <c r="C39" s="138" t="s">
        <v>159</v>
      </c>
      <c r="D39" s="138"/>
      <c r="E39" s="136">
        <v>174</v>
      </c>
      <c r="F39" s="450">
        <v>0</v>
      </c>
      <c r="G39" s="451"/>
      <c r="H39" s="450">
        <v>0</v>
      </c>
      <c r="I39" s="460"/>
      <c r="J39" s="17"/>
    </row>
    <row r="40" spans="1:10">
      <c r="A40" s="127"/>
      <c r="B40" s="137" t="s">
        <v>160</v>
      </c>
      <c r="C40" s="138" t="s">
        <v>161</v>
      </c>
      <c r="D40" s="138"/>
      <c r="E40" s="136">
        <v>176</v>
      </c>
      <c r="F40" s="450">
        <v>0</v>
      </c>
      <c r="G40" s="451"/>
      <c r="H40" s="450">
        <v>0</v>
      </c>
      <c r="I40" s="460"/>
      <c r="J40" s="17"/>
    </row>
    <row r="41" spans="1:10">
      <c r="A41" s="127"/>
      <c r="B41" s="137" t="s">
        <v>162</v>
      </c>
      <c r="C41" s="138" t="s">
        <v>163</v>
      </c>
      <c r="D41" s="138"/>
      <c r="E41" s="136">
        <v>177</v>
      </c>
      <c r="F41" s="450">
        <v>0</v>
      </c>
      <c r="G41" s="451"/>
      <c r="H41" s="450">
        <v>0</v>
      </c>
      <c r="I41" s="460"/>
      <c r="J41" s="17"/>
    </row>
    <row r="42" spans="1:10">
      <c r="A42" s="127"/>
      <c r="B42" s="137" t="s">
        <v>164</v>
      </c>
      <c r="C42" s="138" t="s">
        <v>165</v>
      </c>
      <c r="D42" s="138"/>
      <c r="E42" s="136">
        <v>178</v>
      </c>
      <c r="F42" s="450">
        <v>0</v>
      </c>
      <c r="G42" s="451"/>
      <c r="H42" s="450">
        <v>0</v>
      </c>
      <c r="I42" s="460"/>
      <c r="J42" s="17"/>
    </row>
    <row r="43" spans="1:10" ht="10.15" customHeight="1">
      <c r="A43" s="127"/>
      <c r="B43" s="137"/>
      <c r="C43" s="138"/>
      <c r="D43" s="138"/>
      <c r="E43" s="136"/>
      <c r="F43" s="450"/>
      <c r="G43" s="451"/>
      <c r="H43" s="450"/>
      <c r="I43" s="460"/>
      <c r="J43" s="17"/>
    </row>
    <row r="44" spans="1:10">
      <c r="A44" s="134" t="s">
        <v>166</v>
      </c>
      <c r="B44" s="135" t="s">
        <v>167</v>
      </c>
      <c r="C44" s="128"/>
      <c r="D44" s="128"/>
      <c r="E44" s="140" t="s">
        <v>168</v>
      </c>
      <c r="F44" s="383">
        <f>F45+SUM(F49:F51)</f>
        <v>36269867.530000001</v>
      </c>
      <c r="G44" s="398"/>
      <c r="H44" s="383">
        <f>H45+SUM(H49:H51)</f>
        <v>34076500.640000001</v>
      </c>
      <c r="I44" s="384"/>
      <c r="J44" s="17"/>
    </row>
    <row r="45" spans="1:10">
      <c r="A45" s="127"/>
      <c r="B45" s="137" t="s">
        <v>132</v>
      </c>
      <c r="C45" s="138" t="s">
        <v>169</v>
      </c>
      <c r="D45" s="138"/>
      <c r="E45" s="140">
        <v>43</v>
      </c>
      <c r="F45" s="448">
        <f>SUM(F46:F48)</f>
        <v>18289596.830000002</v>
      </c>
      <c r="G45" s="449"/>
      <c r="H45" s="448">
        <f>SUM(H46:H48)</f>
        <v>25098688.849999998</v>
      </c>
      <c r="I45" s="459"/>
      <c r="J45" s="17"/>
    </row>
    <row r="46" spans="1:10">
      <c r="A46" s="127"/>
      <c r="B46" s="137"/>
      <c r="C46" s="138" t="s">
        <v>170</v>
      </c>
      <c r="D46" s="138"/>
      <c r="E46" s="136">
        <v>435</v>
      </c>
      <c r="F46" s="450">
        <v>16895873.960000001</v>
      </c>
      <c r="G46" s="451"/>
      <c r="H46" s="450">
        <v>16309820.189999999</v>
      </c>
      <c r="I46" s="460"/>
      <c r="J46" s="17"/>
    </row>
    <row r="47" spans="1:10">
      <c r="A47" s="127"/>
      <c r="B47" s="137"/>
      <c r="C47" s="138" t="s">
        <v>171</v>
      </c>
      <c r="D47" s="138"/>
      <c r="E47" s="136">
        <v>436</v>
      </c>
      <c r="F47" s="450">
        <v>1393722.87</v>
      </c>
      <c r="G47" s="451"/>
      <c r="H47" s="450">
        <v>1288868.6599999999</v>
      </c>
      <c r="I47" s="460"/>
      <c r="J47" s="17"/>
    </row>
    <row r="48" spans="1:10">
      <c r="A48" s="127"/>
      <c r="B48" s="137"/>
      <c r="C48" s="138" t="s">
        <v>172</v>
      </c>
      <c r="D48" s="138"/>
      <c r="E48" s="136">
        <v>433</v>
      </c>
      <c r="F48" s="450">
        <v>0</v>
      </c>
      <c r="G48" s="451"/>
      <c r="H48" s="450">
        <v>7500000</v>
      </c>
      <c r="I48" s="460"/>
      <c r="J48" s="17"/>
    </row>
    <row r="49" spans="1:10">
      <c r="A49" s="127"/>
      <c r="B49" s="137" t="s">
        <v>134</v>
      </c>
      <c r="C49" s="138" t="s">
        <v>173</v>
      </c>
      <c r="D49" s="138"/>
      <c r="E49" s="136">
        <v>44</v>
      </c>
      <c r="F49" s="450">
        <v>6327048.1399999997</v>
      </c>
      <c r="G49" s="451"/>
      <c r="H49" s="450">
        <v>4948288.4000000004</v>
      </c>
      <c r="I49" s="460"/>
      <c r="J49" s="17"/>
    </row>
    <row r="50" spans="1:10">
      <c r="A50" s="127"/>
      <c r="B50" s="137" t="s">
        <v>136</v>
      </c>
      <c r="C50" s="138" t="s">
        <v>174</v>
      </c>
      <c r="D50" s="138"/>
      <c r="E50" s="136">
        <v>45</v>
      </c>
      <c r="F50" s="450">
        <v>3094698.45</v>
      </c>
      <c r="G50" s="451"/>
      <c r="H50" s="450">
        <v>2843582.6</v>
      </c>
      <c r="I50" s="460"/>
      <c r="J50" s="17"/>
    </row>
    <row r="51" spans="1:10">
      <c r="A51" s="127"/>
      <c r="B51" s="137" t="s">
        <v>147</v>
      </c>
      <c r="C51" s="138" t="s">
        <v>175</v>
      </c>
      <c r="D51" s="138"/>
      <c r="E51" s="140" t="s">
        <v>176</v>
      </c>
      <c r="F51" s="450">
        <v>8558524.1099999994</v>
      </c>
      <c r="G51" s="451"/>
      <c r="H51" s="450">
        <v>1185940.79</v>
      </c>
      <c r="I51" s="460"/>
      <c r="J51" s="17"/>
    </row>
    <row r="52" spans="1:10" ht="10.15" customHeight="1">
      <c r="A52" s="127"/>
      <c r="B52" s="137"/>
      <c r="C52" s="138"/>
      <c r="D52" s="138"/>
      <c r="E52" s="140"/>
      <c r="F52" s="450"/>
      <c r="G52" s="451"/>
      <c r="H52" s="450"/>
      <c r="I52" s="460"/>
      <c r="J52" s="17"/>
    </row>
    <row r="53" spans="1:10">
      <c r="A53" s="134" t="s">
        <v>177</v>
      </c>
      <c r="B53" s="135" t="s">
        <v>109</v>
      </c>
      <c r="C53" s="128"/>
      <c r="D53" s="128"/>
      <c r="E53" s="136" t="s">
        <v>178</v>
      </c>
      <c r="F53" s="383">
        <v>-1433527.15</v>
      </c>
      <c r="G53" s="398"/>
      <c r="H53" s="383">
        <v>-1344501.02</v>
      </c>
      <c r="I53" s="384"/>
      <c r="J53" s="17"/>
    </row>
    <row r="54" spans="1:10" ht="10.15" customHeight="1">
      <c r="A54" s="134"/>
      <c r="B54" s="135"/>
      <c r="C54" s="128"/>
      <c r="D54" s="128"/>
      <c r="E54" s="136"/>
      <c r="F54" s="385"/>
      <c r="G54" s="403"/>
      <c r="H54" s="385"/>
      <c r="I54" s="386"/>
      <c r="J54" s="17"/>
    </row>
    <row r="55" spans="1:10">
      <c r="A55" s="134" t="s">
        <v>179</v>
      </c>
      <c r="B55" s="135" t="s">
        <v>180</v>
      </c>
      <c r="C55" s="128"/>
      <c r="D55" s="128"/>
      <c r="E55" s="136" t="s">
        <v>181</v>
      </c>
      <c r="F55" s="383">
        <v>8500973.2799999993</v>
      </c>
      <c r="G55" s="398"/>
      <c r="H55" s="383">
        <v>9193990.8000000007</v>
      </c>
      <c r="I55" s="384"/>
      <c r="J55" s="17"/>
    </row>
    <row r="56" spans="1:10">
      <c r="A56" s="127"/>
      <c r="B56" s="128"/>
      <c r="C56" s="135"/>
      <c r="D56" s="135"/>
      <c r="E56" s="136"/>
      <c r="F56" s="448"/>
      <c r="G56" s="449"/>
      <c r="H56" s="448"/>
      <c r="I56" s="459"/>
      <c r="J56" s="17"/>
    </row>
    <row r="57" spans="1:10" ht="13.5" thickBot="1">
      <c r="A57" s="127"/>
      <c r="B57" s="128"/>
      <c r="C57" s="141" t="s">
        <v>182</v>
      </c>
      <c r="D57" s="141"/>
      <c r="E57" s="142" t="s">
        <v>183</v>
      </c>
      <c r="F57" s="456">
        <f>F10+F33+F55</f>
        <v>529659595.5</v>
      </c>
      <c r="G57" s="457"/>
      <c r="H57" s="456">
        <f>H10+H33+H55</f>
        <v>522293240.17000002</v>
      </c>
      <c r="I57" s="463"/>
      <c r="J57" s="17"/>
    </row>
    <row r="58" spans="1:10">
      <c r="A58" s="127"/>
      <c r="B58" s="128"/>
      <c r="C58" s="128"/>
      <c r="D58" s="128"/>
      <c r="E58" s="128"/>
      <c r="F58" s="143"/>
      <c r="G58" s="143"/>
      <c r="H58" s="143"/>
      <c r="I58" s="143"/>
      <c r="J58" s="17"/>
    </row>
    <row r="59" spans="1:10">
      <c r="A59" s="75"/>
      <c r="B59" s="75"/>
      <c r="C59" s="75"/>
      <c r="D59" s="75"/>
      <c r="E59" s="75"/>
      <c r="F59" s="75"/>
      <c r="G59" s="75"/>
      <c r="H59" s="75"/>
      <c r="I59" s="75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</row>
    <row r="2" spans="1:9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2020</v>
      </c>
    </row>
    <row r="3" spans="1:9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35" t="str">
        <f>Coordonnées!P3</f>
        <v>Version:</v>
      </c>
      <c r="H3" s="436"/>
      <c r="I3" s="191">
        <f>Coordonnées!R3</f>
        <v>1</v>
      </c>
    </row>
    <row r="4" spans="1:9" ht="13.5" thickBot="1"/>
    <row r="5" spans="1:9">
      <c r="A5" s="107"/>
      <c r="B5" s="108"/>
      <c r="C5" s="107"/>
      <c r="D5" s="109"/>
      <c r="E5" s="464" t="s">
        <v>42</v>
      </c>
      <c r="F5" s="467">
        <f>I2</f>
        <v>2020</v>
      </c>
      <c r="G5" s="468"/>
      <c r="H5" s="467">
        <f>F5-1</f>
        <v>2019</v>
      </c>
      <c r="I5" s="473"/>
    </row>
    <row r="6" spans="1:9">
      <c r="A6" s="110"/>
      <c r="B6" s="111"/>
      <c r="C6" s="108" t="s">
        <v>184</v>
      </c>
      <c r="D6" s="112"/>
      <c r="E6" s="465"/>
      <c r="F6" s="469"/>
      <c r="G6" s="470"/>
      <c r="H6" s="469"/>
      <c r="I6" s="474"/>
    </row>
    <row r="7" spans="1:9" ht="10.15" customHeight="1" thickBot="1">
      <c r="A7" s="110"/>
      <c r="B7" s="111"/>
      <c r="C7" s="112"/>
      <c r="D7" s="112"/>
      <c r="E7" s="466"/>
      <c r="F7" s="471"/>
      <c r="G7" s="472"/>
      <c r="H7" s="471"/>
      <c r="I7" s="475"/>
    </row>
    <row r="8" spans="1:9">
      <c r="A8" s="113" t="s">
        <v>185</v>
      </c>
      <c r="B8" s="114" t="s">
        <v>186</v>
      </c>
      <c r="C8" s="112"/>
      <c r="D8" s="112"/>
      <c r="E8" s="115" t="s">
        <v>187</v>
      </c>
      <c r="F8" s="478"/>
      <c r="G8" s="479"/>
      <c r="H8" s="478"/>
      <c r="I8" s="506"/>
    </row>
    <row r="9" spans="1:9">
      <c r="A9" s="110"/>
      <c r="B9" s="110" t="s">
        <v>51</v>
      </c>
      <c r="C9" s="116" t="s">
        <v>188</v>
      </c>
      <c r="D9" s="116"/>
      <c r="E9" s="117">
        <v>60</v>
      </c>
      <c r="F9" s="480">
        <v>7031399.46</v>
      </c>
      <c r="G9" s="481"/>
      <c r="H9" s="480">
        <v>8019201.3700000001</v>
      </c>
      <c r="I9" s="507"/>
    </row>
    <row r="10" spans="1:9">
      <c r="A10" s="110"/>
      <c r="B10" s="110" t="s">
        <v>53</v>
      </c>
      <c r="C10" s="116" t="s">
        <v>189</v>
      </c>
      <c r="D10" s="116"/>
      <c r="E10" s="117">
        <v>61</v>
      </c>
      <c r="F10" s="480">
        <v>19400573.27</v>
      </c>
      <c r="G10" s="481"/>
      <c r="H10" s="480">
        <v>18618485.710000001</v>
      </c>
      <c r="I10" s="507"/>
    </row>
    <row r="11" spans="1:9">
      <c r="A11" s="110"/>
      <c r="B11" s="110" t="s">
        <v>55</v>
      </c>
      <c r="C11" s="116" t="s">
        <v>190</v>
      </c>
      <c r="D11" s="116"/>
      <c r="E11" s="118">
        <v>62</v>
      </c>
      <c r="F11" s="480">
        <v>79910583.140000001</v>
      </c>
      <c r="G11" s="481"/>
      <c r="H11" s="480">
        <v>77591179.650000006</v>
      </c>
      <c r="I11" s="507"/>
    </row>
    <row r="12" spans="1:9">
      <c r="A12" s="110"/>
      <c r="B12" s="110" t="s">
        <v>57</v>
      </c>
      <c r="C12" s="116" t="s">
        <v>191</v>
      </c>
      <c r="D12" s="116"/>
      <c r="E12" s="118">
        <v>63</v>
      </c>
      <c r="F12" s="480">
        <v>60630230.82</v>
      </c>
      <c r="G12" s="481"/>
      <c r="H12" s="480">
        <v>55996013.020000003</v>
      </c>
      <c r="I12" s="507"/>
    </row>
    <row r="13" spans="1:9">
      <c r="A13" s="110"/>
      <c r="B13" s="110" t="s">
        <v>59</v>
      </c>
      <c r="C13" s="116" t="s">
        <v>192</v>
      </c>
      <c r="D13" s="116"/>
      <c r="E13" s="117">
        <v>64</v>
      </c>
      <c r="F13" s="480">
        <v>13490144.27</v>
      </c>
      <c r="G13" s="481"/>
      <c r="H13" s="480">
        <v>12695503.73</v>
      </c>
      <c r="I13" s="507"/>
    </row>
    <row r="14" spans="1:9">
      <c r="A14" s="110"/>
      <c r="B14" s="110" t="s">
        <v>61</v>
      </c>
      <c r="C14" s="116" t="s">
        <v>193</v>
      </c>
      <c r="D14" s="116"/>
      <c r="E14" s="117">
        <v>65</v>
      </c>
      <c r="F14" s="480">
        <f>SUM(F15:F17)</f>
        <v>6239010.4299999997</v>
      </c>
      <c r="G14" s="481"/>
      <c r="H14" s="480">
        <f>SUM(H15:H17)</f>
        <v>6011067.5099999998</v>
      </c>
      <c r="I14" s="507"/>
    </row>
    <row r="15" spans="1:9">
      <c r="A15" s="110"/>
      <c r="B15" s="110" t="s">
        <v>187</v>
      </c>
      <c r="C15" s="116" t="s">
        <v>194</v>
      </c>
      <c r="D15" s="116"/>
      <c r="E15" s="117" t="s">
        <v>195</v>
      </c>
      <c r="F15" s="480">
        <v>6164021.4199999999</v>
      </c>
      <c r="G15" s="481"/>
      <c r="H15" s="480">
        <v>5849959.6299999999</v>
      </c>
      <c r="I15" s="507"/>
    </row>
    <row r="16" spans="1:9">
      <c r="A16" s="110"/>
      <c r="B16" s="110"/>
      <c r="C16" s="116" t="s">
        <v>196</v>
      </c>
      <c r="D16" s="116"/>
      <c r="E16" s="117">
        <v>657</v>
      </c>
      <c r="F16" s="482">
        <v>20653.87</v>
      </c>
      <c r="G16" s="483"/>
      <c r="H16" s="482">
        <v>105600.2</v>
      </c>
      <c r="I16" s="508"/>
    </row>
    <row r="17" spans="1:9">
      <c r="A17" s="110"/>
      <c r="B17" s="110"/>
      <c r="C17" s="116" t="s">
        <v>197</v>
      </c>
      <c r="D17" s="116"/>
      <c r="E17" s="117">
        <v>658</v>
      </c>
      <c r="F17" s="480">
        <v>54335.14</v>
      </c>
      <c r="G17" s="481"/>
      <c r="H17" s="480">
        <v>55507.68</v>
      </c>
      <c r="I17" s="507"/>
    </row>
    <row r="18" spans="1:9" ht="10.15" customHeight="1">
      <c r="A18" s="110"/>
      <c r="B18" s="111"/>
      <c r="C18" s="116"/>
      <c r="D18" s="116"/>
      <c r="E18" s="117"/>
      <c r="F18" s="480"/>
      <c r="G18" s="481"/>
      <c r="H18" s="480"/>
      <c r="I18" s="507"/>
    </row>
    <row r="19" spans="1:9">
      <c r="A19" s="113" t="s">
        <v>198</v>
      </c>
      <c r="B19" s="114" t="s">
        <v>199</v>
      </c>
      <c r="C19" s="112"/>
      <c r="D19" s="112"/>
      <c r="E19" s="117" t="s">
        <v>200</v>
      </c>
      <c r="F19" s="383">
        <f>SUM(F9:F14)</f>
        <v>186701941.39000002</v>
      </c>
      <c r="G19" s="484"/>
      <c r="H19" s="383">
        <f>SUM(H9:H14)</f>
        <v>178931450.98999998</v>
      </c>
      <c r="I19" s="384"/>
    </row>
    <row r="20" spans="1:9" ht="10.15" customHeight="1">
      <c r="A20" s="110"/>
      <c r="B20" s="111"/>
      <c r="C20" s="116"/>
      <c r="D20" s="116"/>
      <c r="E20" s="117"/>
      <c r="F20" s="485"/>
      <c r="G20" s="486"/>
      <c r="H20" s="485"/>
      <c r="I20" s="509"/>
    </row>
    <row r="21" spans="1:9">
      <c r="A21" s="113" t="s">
        <v>73</v>
      </c>
      <c r="B21" s="119" t="s">
        <v>201</v>
      </c>
      <c r="C21" s="120"/>
      <c r="D21" s="120"/>
      <c r="E21" s="117" t="s">
        <v>187</v>
      </c>
      <c r="F21" s="487">
        <f>IF(Charges!F19&lt;Produits!F19,Produits!F19-Charges!F19,0)</f>
        <v>1768161.1599999964</v>
      </c>
      <c r="G21" s="488"/>
      <c r="H21" s="487">
        <f>IF(Charges!H19&lt;Produits!H19,Produits!H19-Charges!H19,0)</f>
        <v>8722975.0700000226</v>
      </c>
      <c r="I21" s="510"/>
    </row>
    <row r="22" spans="1:9" ht="10.15" customHeight="1">
      <c r="A22" s="113"/>
      <c r="B22" s="119"/>
      <c r="C22" s="120"/>
      <c r="D22" s="120"/>
      <c r="E22" s="117"/>
      <c r="F22" s="489"/>
      <c r="G22" s="490"/>
      <c r="H22" s="489"/>
      <c r="I22" s="511"/>
    </row>
    <row r="23" spans="1:9">
      <c r="A23" s="113" t="s">
        <v>79</v>
      </c>
      <c r="B23" s="476" t="s">
        <v>291</v>
      </c>
      <c r="C23" s="476"/>
      <c r="D23" s="477"/>
      <c r="E23" s="118" t="s">
        <v>202</v>
      </c>
      <c r="F23" s="482"/>
      <c r="G23" s="483"/>
      <c r="H23" s="482"/>
      <c r="I23" s="508"/>
    </row>
    <row r="24" spans="1:9">
      <c r="A24" s="110"/>
      <c r="B24" s="476"/>
      <c r="C24" s="476"/>
      <c r="D24" s="477"/>
      <c r="E24" s="117"/>
      <c r="F24" s="482"/>
      <c r="G24" s="483"/>
      <c r="H24" s="482"/>
      <c r="I24" s="508"/>
    </row>
    <row r="25" spans="1:9">
      <c r="A25" s="110"/>
      <c r="B25" s="110" t="s">
        <v>51</v>
      </c>
      <c r="C25" s="116" t="s">
        <v>203</v>
      </c>
      <c r="D25" s="116"/>
      <c r="E25" s="117">
        <v>660</v>
      </c>
      <c r="F25" s="480">
        <v>18496767.030000001</v>
      </c>
      <c r="G25" s="481"/>
      <c r="H25" s="480">
        <v>18461083.57</v>
      </c>
      <c r="I25" s="507"/>
    </row>
    <row r="26" spans="1:9">
      <c r="A26" s="110"/>
      <c r="B26" s="110" t="s">
        <v>53</v>
      </c>
      <c r="C26" s="116" t="s">
        <v>204</v>
      </c>
      <c r="D26" s="116"/>
      <c r="E26" s="117">
        <v>661</v>
      </c>
      <c r="F26" s="480">
        <v>0</v>
      </c>
      <c r="G26" s="481"/>
      <c r="H26" s="480">
        <v>0</v>
      </c>
      <c r="I26" s="507"/>
    </row>
    <row r="27" spans="1:9">
      <c r="A27" s="110"/>
      <c r="B27" s="110" t="s">
        <v>55</v>
      </c>
      <c r="C27" s="116" t="s">
        <v>205</v>
      </c>
      <c r="D27" s="116"/>
      <c r="E27" s="118" t="s">
        <v>206</v>
      </c>
      <c r="F27" s="480">
        <v>0</v>
      </c>
      <c r="G27" s="481"/>
      <c r="H27" s="480">
        <v>0</v>
      </c>
      <c r="I27" s="507"/>
    </row>
    <row r="28" spans="1:9">
      <c r="A28" s="110"/>
      <c r="B28" s="110" t="s">
        <v>57</v>
      </c>
      <c r="C28" s="116" t="s">
        <v>207</v>
      </c>
      <c r="D28" s="116"/>
      <c r="E28" s="117"/>
      <c r="F28" s="482"/>
      <c r="G28" s="483"/>
      <c r="H28" s="482"/>
      <c r="I28" s="508"/>
    </row>
    <row r="29" spans="1:9">
      <c r="A29" s="110"/>
      <c r="B29" s="110"/>
      <c r="C29" s="116" t="s">
        <v>208</v>
      </c>
      <c r="D29" s="116"/>
      <c r="E29" s="117">
        <v>665</v>
      </c>
      <c r="F29" s="480">
        <v>1300844.28</v>
      </c>
      <c r="G29" s="481"/>
      <c r="H29" s="480">
        <v>1275025.05</v>
      </c>
      <c r="I29" s="507"/>
    </row>
    <row r="30" spans="1:9">
      <c r="A30" s="110"/>
      <c r="B30" s="110" t="s">
        <v>59</v>
      </c>
      <c r="C30" s="116" t="s">
        <v>209</v>
      </c>
      <c r="D30" s="116"/>
      <c r="E30" s="117">
        <v>666</v>
      </c>
      <c r="F30" s="480">
        <v>0</v>
      </c>
      <c r="G30" s="481"/>
      <c r="H30" s="480">
        <v>237519.54</v>
      </c>
      <c r="I30" s="507"/>
    </row>
    <row r="31" spans="1:9">
      <c r="A31" s="110"/>
      <c r="B31" s="110" t="s">
        <v>61</v>
      </c>
      <c r="C31" s="116" t="s">
        <v>210</v>
      </c>
      <c r="D31" s="116"/>
      <c r="E31" s="117" t="s">
        <v>187</v>
      </c>
      <c r="F31" s="482"/>
      <c r="G31" s="483"/>
      <c r="H31" s="482"/>
      <c r="I31" s="508"/>
    </row>
    <row r="32" spans="1:9">
      <c r="A32" s="110"/>
      <c r="B32" s="110"/>
      <c r="C32" s="116" t="s">
        <v>211</v>
      </c>
      <c r="D32" s="116"/>
      <c r="E32" s="117">
        <v>667</v>
      </c>
      <c r="F32" s="480">
        <v>1769008.73</v>
      </c>
      <c r="G32" s="481"/>
      <c r="H32" s="480">
        <v>1761673.03</v>
      </c>
      <c r="I32" s="507"/>
    </row>
    <row r="33" spans="1:9" ht="10.15" customHeight="1">
      <c r="A33" s="110"/>
      <c r="B33" s="111"/>
      <c r="C33" s="116"/>
      <c r="D33" s="116"/>
      <c r="E33" s="117"/>
      <c r="F33" s="480"/>
      <c r="G33" s="481"/>
      <c r="H33" s="480"/>
      <c r="I33" s="507"/>
    </row>
    <row r="34" spans="1:9">
      <c r="A34" s="113" t="s">
        <v>84</v>
      </c>
      <c r="B34" s="114" t="s">
        <v>212</v>
      </c>
      <c r="C34" s="112"/>
      <c r="D34" s="112"/>
      <c r="E34" s="117">
        <v>66</v>
      </c>
      <c r="F34" s="383">
        <f>SUM(F25:F32)</f>
        <v>21566620.040000003</v>
      </c>
      <c r="G34" s="484"/>
      <c r="H34" s="383">
        <f>SUM(H25:H32)</f>
        <v>21735301.190000001</v>
      </c>
      <c r="I34" s="384"/>
    </row>
    <row r="35" spans="1:9" ht="10.15" customHeight="1">
      <c r="A35" s="113"/>
      <c r="B35" s="114"/>
      <c r="C35" s="112"/>
      <c r="D35" s="112"/>
      <c r="E35" s="117"/>
      <c r="F35" s="491"/>
      <c r="G35" s="492"/>
      <c r="H35" s="491"/>
      <c r="I35" s="512"/>
    </row>
    <row r="36" spans="1:9">
      <c r="A36" s="113" t="s">
        <v>213</v>
      </c>
      <c r="B36" s="114" t="s">
        <v>214</v>
      </c>
      <c r="C36" s="116"/>
      <c r="D36" s="116"/>
      <c r="E36" s="117" t="s">
        <v>215</v>
      </c>
      <c r="F36" s="383">
        <f>F19+F34</f>
        <v>208268561.43000001</v>
      </c>
      <c r="G36" s="484"/>
      <c r="H36" s="383">
        <f>H19+H34</f>
        <v>200666752.17999998</v>
      </c>
      <c r="I36" s="384"/>
    </row>
    <row r="37" spans="1:9" ht="10.15" customHeight="1">
      <c r="A37" s="113"/>
      <c r="B37" s="114"/>
      <c r="C37" s="116"/>
      <c r="D37" s="116"/>
      <c r="E37" s="117"/>
      <c r="F37" s="491"/>
      <c r="G37" s="492"/>
      <c r="H37" s="491"/>
      <c r="I37" s="512"/>
    </row>
    <row r="38" spans="1:9">
      <c r="A38" s="113" t="s">
        <v>93</v>
      </c>
      <c r="B38" s="114" t="s">
        <v>216</v>
      </c>
      <c r="C38" s="116"/>
      <c r="D38" s="116"/>
      <c r="E38" s="117" t="s">
        <v>187</v>
      </c>
      <c r="F38" s="493">
        <f>IF(Charges!F36&lt;Produits!F33,Produits!F33-Charges!F36,0)</f>
        <v>4513870.8400000036</v>
      </c>
      <c r="G38" s="494"/>
      <c r="H38" s="493">
        <f>IF(Charges!H36&lt;Produits!H33,Produits!H33-Charges!H36,0)</f>
        <v>10703905.460000008</v>
      </c>
      <c r="I38" s="513"/>
    </row>
    <row r="39" spans="1:9" ht="10.15" customHeight="1">
      <c r="A39" s="113"/>
      <c r="B39" s="114"/>
      <c r="C39" s="116"/>
      <c r="D39" s="116"/>
      <c r="E39" s="117"/>
      <c r="F39" s="495"/>
      <c r="G39" s="496"/>
      <c r="H39" s="495"/>
      <c r="I39" s="514"/>
    </row>
    <row r="40" spans="1:9">
      <c r="A40" s="113" t="s">
        <v>108</v>
      </c>
      <c r="B40" s="114" t="s">
        <v>217</v>
      </c>
      <c r="C40" s="116"/>
      <c r="D40" s="116"/>
      <c r="E40" s="117"/>
      <c r="F40" s="482"/>
      <c r="G40" s="483"/>
      <c r="H40" s="482"/>
      <c r="I40" s="508"/>
    </row>
    <row r="41" spans="1:9">
      <c r="A41" s="113"/>
      <c r="B41" s="110" t="s">
        <v>51</v>
      </c>
      <c r="C41" s="116" t="s">
        <v>218</v>
      </c>
      <c r="D41" s="116"/>
      <c r="E41" s="117">
        <v>671</v>
      </c>
      <c r="F41" s="480">
        <v>725590.33</v>
      </c>
      <c r="G41" s="481"/>
      <c r="H41" s="480">
        <v>820956.44</v>
      </c>
      <c r="I41" s="507"/>
    </row>
    <row r="42" spans="1:9">
      <c r="A42" s="113"/>
      <c r="B42" s="110" t="s">
        <v>53</v>
      </c>
      <c r="C42" s="116" t="s">
        <v>219</v>
      </c>
      <c r="D42" s="116"/>
      <c r="E42" s="117">
        <v>672</v>
      </c>
      <c r="F42" s="480">
        <v>38627.71</v>
      </c>
      <c r="G42" s="481"/>
      <c r="H42" s="480">
        <v>129047</v>
      </c>
      <c r="I42" s="507"/>
    </row>
    <row r="43" spans="1:9">
      <c r="A43" s="113"/>
      <c r="B43" s="110" t="s">
        <v>55</v>
      </c>
      <c r="C43" s="116" t="s">
        <v>220</v>
      </c>
      <c r="D43" s="116"/>
      <c r="E43" s="117">
        <v>673</v>
      </c>
      <c r="F43" s="480">
        <v>59177.15</v>
      </c>
      <c r="G43" s="481"/>
      <c r="H43" s="480">
        <v>465.42</v>
      </c>
      <c r="I43" s="507"/>
    </row>
    <row r="44" spans="1:9" s="27" customFormat="1" ht="18.600000000000001" customHeight="1">
      <c r="A44" s="121"/>
      <c r="B44" s="122"/>
      <c r="C44" s="120" t="s">
        <v>221</v>
      </c>
      <c r="D44" s="123"/>
      <c r="E44" s="124">
        <v>67</v>
      </c>
      <c r="F44" s="497">
        <f>SUM(F41:F43)</f>
        <v>823395.19</v>
      </c>
      <c r="G44" s="498"/>
      <c r="H44" s="497">
        <f>SUM(H41:H43)</f>
        <v>950468.86</v>
      </c>
      <c r="I44" s="517"/>
    </row>
    <row r="45" spans="1:9" ht="10.15" customHeight="1">
      <c r="A45" s="113"/>
      <c r="B45" s="125"/>
      <c r="C45" s="120"/>
      <c r="D45" s="120"/>
      <c r="E45" s="117"/>
      <c r="F45" s="385"/>
      <c r="G45" s="499"/>
      <c r="H45" s="385"/>
      <c r="I45" s="386"/>
    </row>
    <row r="46" spans="1:9">
      <c r="A46" s="113" t="s">
        <v>111</v>
      </c>
      <c r="B46" s="114" t="s">
        <v>222</v>
      </c>
      <c r="C46" s="116"/>
      <c r="D46" s="116"/>
      <c r="E46" s="117"/>
      <c r="F46" s="482"/>
      <c r="G46" s="483"/>
      <c r="H46" s="482"/>
      <c r="I46" s="508"/>
    </row>
    <row r="47" spans="1:9">
      <c r="A47" s="113"/>
      <c r="B47" s="110" t="s">
        <v>51</v>
      </c>
      <c r="C47" s="116" t="s">
        <v>223</v>
      </c>
      <c r="D47" s="116"/>
      <c r="E47" s="117">
        <v>685</v>
      </c>
      <c r="F47" s="480">
        <v>155853.88</v>
      </c>
      <c r="G47" s="481"/>
      <c r="H47" s="480">
        <v>1136100.76</v>
      </c>
      <c r="I47" s="507"/>
    </row>
    <row r="48" spans="1:9">
      <c r="A48" s="113"/>
      <c r="B48" s="110" t="s">
        <v>53</v>
      </c>
      <c r="C48" s="116" t="s">
        <v>224</v>
      </c>
      <c r="D48" s="116"/>
      <c r="E48" s="117">
        <v>686</v>
      </c>
      <c r="F48" s="480">
        <v>21059961.84</v>
      </c>
      <c r="G48" s="481"/>
      <c r="H48" s="480">
        <v>21885601.66</v>
      </c>
      <c r="I48" s="507"/>
    </row>
    <row r="49" spans="1:9" ht="18.600000000000001" customHeight="1">
      <c r="A49" s="113"/>
      <c r="B49" s="125"/>
      <c r="C49" s="120" t="s">
        <v>225</v>
      </c>
      <c r="D49" s="120"/>
      <c r="E49" s="117">
        <v>68</v>
      </c>
      <c r="F49" s="383">
        <f>SUM(F47:F48)</f>
        <v>21215815.719999999</v>
      </c>
      <c r="G49" s="484"/>
      <c r="H49" s="383">
        <f>SUM(H47:H48)</f>
        <v>23021702.420000002</v>
      </c>
      <c r="I49" s="384"/>
    </row>
    <row r="50" spans="1:9" ht="10.15" customHeight="1">
      <c r="A50" s="113"/>
      <c r="B50" s="125"/>
      <c r="C50" s="120"/>
      <c r="D50" s="120"/>
      <c r="E50" s="117"/>
      <c r="F50" s="385"/>
      <c r="G50" s="499"/>
      <c r="H50" s="385"/>
      <c r="I50" s="386"/>
    </row>
    <row r="51" spans="1:9">
      <c r="A51" s="113" t="s">
        <v>118</v>
      </c>
      <c r="B51" s="476" t="s">
        <v>289</v>
      </c>
      <c r="C51" s="476"/>
      <c r="D51" s="477"/>
      <c r="E51" s="117"/>
      <c r="F51" s="500"/>
      <c r="G51" s="501"/>
      <c r="H51" s="500"/>
      <c r="I51" s="515"/>
    </row>
    <row r="52" spans="1:9">
      <c r="A52" s="113"/>
      <c r="B52" s="476"/>
      <c r="C52" s="476"/>
      <c r="D52" s="477"/>
      <c r="E52" s="117" t="s">
        <v>226</v>
      </c>
      <c r="F52" s="502">
        <f>F44+F49</f>
        <v>22039210.91</v>
      </c>
      <c r="G52" s="503"/>
      <c r="H52" s="502">
        <f>H44+H49</f>
        <v>23972171.280000001</v>
      </c>
      <c r="I52" s="516"/>
    </row>
    <row r="53" spans="1:9" ht="10.15" customHeight="1">
      <c r="A53" s="113"/>
      <c r="B53" s="114"/>
      <c r="C53" s="116"/>
      <c r="D53" s="116"/>
      <c r="E53" s="117"/>
      <c r="F53" s="491"/>
      <c r="G53" s="492"/>
      <c r="H53" s="491"/>
      <c r="I53" s="512"/>
    </row>
    <row r="54" spans="1:9">
      <c r="A54" s="113" t="s">
        <v>227</v>
      </c>
      <c r="B54" s="114" t="s">
        <v>228</v>
      </c>
      <c r="C54" s="116"/>
      <c r="D54" s="120"/>
      <c r="E54" s="117"/>
      <c r="F54" s="487">
        <f>IF(Charges!F52&lt;Produits!F51,Produits!F51-Charges!F52,0)</f>
        <v>0</v>
      </c>
      <c r="G54" s="488"/>
      <c r="H54" s="487">
        <f>IF(Charges!H52&lt;Produits!H51,Produits!H51-Charges!H52,0)</f>
        <v>722595.89999999851</v>
      </c>
      <c r="I54" s="510"/>
    </row>
    <row r="55" spans="1:9" ht="10.15" customHeight="1">
      <c r="A55" s="113"/>
      <c r="B55" s="125"/>
      <c r="C55" s="116"/>
      <c r="D55" s="120"/>
      <c r="E55" s="117"/>
      <c r="F55" s="491"/>
      <c r="G55" s="492"/>
      <c r="H55" s="491"/>
      <c r="I55" s="512"/>
    </row>
    <row r="56" spans="1:9">
      <c r="A56" s="113" t="s">
        <v>229</v>
      </c>
      <c r="B56" s="114" t="s">
        <v>230</v>
      </c>
      <c r="C56" s="116"/>
      <c r="D56" s="120"/>
      <c r="E56" s="117"/>
      <c r="F56" s="383">
        <f>F36+F52</f>
        <v>230307772.34</v>
      </c>
      <c r="G56" s="484"/>
      <c r="H56" s="383">
        <f>H36+H52</f>
        <v>224638923.45999998</v>
      </c>
      <c r="I56" s="384"/>
    </row>
    <row r="57" spans="1:9" ht="10.15" customHeight="1">
      <c r="A57" s="113"/>
      <c r="B57" s="125"/>
      <c r="C57" s="116"/>
      <c r="D57" s="116"/>
      <c r="E57" s="117"/>
      <c r="F57" s="491"/>
      <c r="G57" s="492"/>
      <c r="H57" s="491"/>
      <c r="I57" s="512"/>
    </row>
    <row r="58" spans="1:9">
      <c r="A58" s="113" t="s">
        <v>231</v>
      </c>
      <c r="B58" s="114" t="s">
        <v>232</v>
      </c>
      <c r="C58" s="116"/>
      <c r="D58" s="116"/>
      <c r="E58" s="117"/>
      <c r="F58" s="487">
        <f>IF(Charges!F56&lt;Produits!F55,Produits!F55-Charges!F56,0)</f>
        <v>0</v>
      </c>
      <c r="G58" s="488"/>
      <c r="H58" s="487">
        <f>IF(Charges!H56&lt;Produits!H55,Produits!H55-Charges!H56,0)</f>
        <v>11426501.360000014</v>
      </c>
      <c r="I58" s="510"/>
    </row>
    <row r="59" spans="1:9" ht="10.15" customHeight="1">
      <c r="A59" s="113"/>
      <c r="B59" s="114"/>
      <c r="C59" s="116"/>
      <c r="D59" s="116"/>
      <c r="E59" s="117"/>
      <c r="F59" s="489"/>
      <c r="G59" s="490"/>
      <c r="H59" s="489"/>
      <c r="I59" s="511"/>
    </row>
    <row r="60" spans="1:9">
      <c r="A60" s="113" t="s">
        <v>233</v>
      </c>
      <c r="B60" s="114" t="s">
        <v>234</v>
      </c>
      <c r="C60" s="116"/>
      <c r="D60" s="116"/>
      <c r="E60" s="117"/>
      <c r="F60" s="482"/>
      <c r="G60" s="483"/>
      <c r="H60" s="482"/>
      <c r="I60" s="508"/>
    </row>
    <row r="61" spans="1:9">
      <c r="A61" s="113"/>
      <c r="B61" s="110" t="s">
        <v>51</v>
      </c>
      <c r="C61" s="116" t="s">
        <v>235</v>
      </c>
      <c r="D61" s="116"/>
      <c r="E61" s="117">
        <v>69201</v>
      </c>
      <c r="F61" s="480">
        <v>4513870.84</v>
      </c>
      <c r="G61" s="481"/>
      <c r="H61" s="480">
        <v>10703905.460000001</v>
      </c>
      <c r="I61" s="507"/>
    </row>
    <row r="62" spans="1:9">
      <c r="A62" s="113"/>
      <c r="B62" s="110" t="s">
        <v>53</v>
      </c>
      <c r="C62" s="116" t="s">
        <v>236</v>
      </c>
      <c r="D62" s="116"/>
      <c r="E62" s="117">
        <v>69202</v>
      </c>
      <c r="F62" s="480">
        <v>0</v>
      </c>
      <c r="G62" s="481"/>
      <c r="H62" s="480">
        <v>722595.9</v>
      </c>
      <c r="I62" s="507"/>
    </row>
    <row r="63" spans="1:9" ht="18.600000000000001" customHeight="1">
      <c r="A63" s="113"/>
      <c r="B63" s="125"/>
      <c r="C63" s="120" t="s">
        <v>237</v>
      </c>
      <c r="D63" s="120"/>
      <c r="E63" s="117">
        <v>69</v>
      </c>
      <c r="F63" s="487">
        <f>SUM(F61:F62)</f>
        <v>4513870.84</v>
      </c>
      <c r="G63" s="488"/>
      <c r="H63" s="518">
        <f>SUM(H61:H62)</f>
        <v>11426501.360000001</v>
      </c>
      <c r="I63" s="519"/>
    </row>
    <row r="64" spans="1:9" ht="10.15" customHeight="1">
      <c r="A64" s="113"/>
      <c r="B64" s="125"/>
      <c r="C64" s="116"/>
      <c r="D64" s="116"/>
      <c r="E64" s="117"/>
      <c r="F64" s="491"/>
      <c r="G64" s="492"/>
      <c r="H64" s="491"/>
      <c r="I64" s="512"/>
    </row>
    <row r="65" spans="1:9" ht="13.5" thickBot="1">
      <c r="A65" s="113" t="s">
        <v>238</v>
      </c>
      <c r="B65" s="114" t="s">
        <v>239</v>
      </c>
      <c r="C65" s="116"/>
      <c r="D65" s="116"/>
      <c r="E65" s="126"/>
      <c r="F65" s="504">
        <f>F56+F63</f>
        <v>234821643.18000001</v>
      </c>
      <c r="G65" s="505"/>
      <c r="H65" s="504">
        <f>H56+H63</f>
        <v>236065424.81999999</v>
      </c>
      <c r="I65" s="520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VILLE DE NAMUR</v>
      </c>
      <c r="E1" s="296"/>
      <c r="F1" s="296"/>
      <c r="G1" s="292" t="str">
        <f>Coordonnées!P1</f>
        <v>Code INS</v>
      </c>
      <c r="H1" s="412"/>
      <c r="I1" s="201">
        <f>Coordonnées!R1</f>
        <v>92094</v>
      </c>
      <c r="J1" s="23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2020</v>
      </c>
      <c r="J2" s="23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23"/>
    </row>
    <row r="4" spans="1:10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0">
      <c r="A5" s="87"/>
      <c r="B5" s="88"/>
      <c r="C5" s="89"/>
      <c r="D5" s="89"/>
      <c r="E5" s="525" t="s">
        <v>42</v>
      </c>
      <c r="F5" s="527">
        <f>I2</f>
        <v>2020</v>
      </c>
      <c r="G5" s="528"/>
      <c r="H5" s="533">
        <f>F5-1</f>
        <v>2019</v>
      </c>
      <c r="I5" s="534"/>
      <c r="J5" s="23"/>
    </row>
    <row r="6" spans="1:10">
      <c r="A6" s="90" t="s">
        <v>184</v>
      </c>
      <c r="B6" s="91"/>
      <c r="C6" s="91"/>
      <c r="D6" s="91"/>
      <c r="E6" s="526"/>
      <c r="F6" s="529"/>
      <c r="G6" s="530"/>
      <c r="H6" s="535"/>
      <c r="I6" s="536"/>
      <c r="J6" s="24"/>
    </row>
    <row r="7" spans="1:10" ht="11.45" customHeight="1" thickBot="1">
      <c r="A7" s="92"/>
      <c r="B7" s="93"/>
      <c r="C7" s="93"/>
      <c r="D7" s="93"/>
      <c r="E7" s="526"/>
      <c r="F7" s="531"/>
      <c r="G7" s="532"/>
      <c r="H7" s="537"/>
      <c r="I7" s="538"/>
      <c r="J7" s="24"/>
    </row>
    <row r="8" spans="1:10">
      <c r="A8" s="94" t="s">
        <v>240</v>
      </c>
      <c r="B8" s="95" t="s">
        <v>241</v>
      </c>
      <c r="C8" s="93"/>
      <c r="D8" s="93"/>
      <c r="E8" s="96" t="s">
        <v>187</v>
      </c>
      <c r="F8" s="539"/>
      <c r="G8" s="540"/>
      <c r="H8" s="560"/>
      <c r="I8" s="561"/>
      <c r="J8" s="23"/>
    </row>
    <row r="9" spans="1:10">
      <c r="A9" s="92"/>
      <c r="B9" s="97" t="s">
        <v>132</v>
      </c>
      <c r="C9" s="98" t="s">
        <v>242</v>
      </c>
      <c r="D9" s="98"/>
      <c r="E9" s="99">
        <v>70</v>
      </c>
      <c r="F9" s="541">
        <v>100056607.36</v>
      </c>
      <c r="G9" s="542"/>
      <c r="H9" s="562">
        <v>102151156.84999999</v>
      </c>
      <c r="I9" s="563"/>
      <c r="J9" s="23"/>
    </row>
    <row r="10" spans="1:10">
      <c r="A10" s="92"/>
      <c r="B10" s="97" t="s">
        <v>134</v>
      </c>
      <c r="C10" s="98" t="s">
        <v>243</v>
      </c>
      <c r="D10" s="98"/>
      <c r="E10" s="99">
        <v>71</v>
      </c>
      <c r="F10" s="541">
        <v>8581146.5700000003</v>
      </c>
      <c r="G10" s="542"/>
      <c r="H10" s="562">
        <v>8093539.9900000002</v>
      </c>
      <c r="I10" s="563"/>
      <c r="J10" s="23"/>
    </row>
    <row r="11" spans="1:10">
      <c r="A11" s="92"/>
      <c r="B11" s="97" t="s">
        <v>136</v>
      </c>
      <c r="C11" s="98" t="s">
        <v>244</v>
      </c>
      <c r="D11" s="98"/>
      <c r="E11" s="100"/>
      <c r="F11" s="541"/>
      <c r="G11" s="542"/>
      <c r="H11" s="562"/>
      <c r="I11" s="563"/>
      <c r="J11" s="23"/>
    </row>
    <row r="12" spans="1:10">
      <c r="A12" s="92"/>
      <c r="B12" s="97"/>
      <c r="C12" s="98" t="s">
        <v>245</v>
      </c>
      <c r="D12" s="98"/>
      <c r="E12" s="99" t="s">
        <v>246</v>
      </c>
      <c r="F12" s="541">
        <v>68133375.689999998</v>
      </c>
      <c r="G12" s="542"/>
      <c r="H12" s="562">
        <v>66838058.43</v>
      </c>
      <c r="I12" s="563"/>
      <c r="J12" s="23"/>
    </row>
    <row r="13" spans="1:10">
      <c r="A13" s="92"/>
      <c r="B13" s="97" t="s">
        <v>147</v>
      </c>
      <c r="C13" s="98" t="s">
        <v>247</v>
      </c>
      <c r="D13" s="98"/>
      <c r="E13" s="99">
        <v>74</v>
      </c>
      <c r="F13" s="541">
        <v>1300844.28</v>
      </c>
      <c r="G13" s="542"/>
      <c r="H13" s="562">
        <v>1275025.05</v>
      </c>
      <c r="I13" s="563"/>
      <c r="J13" s="23"/>
    </row>
    <row r="14" spans="1:10">
      <c r="A14" s="92"/>
      <c r="B14" s="97" t="s">
        <v>160</v>
      </c>
      <c r="C14" s="98" t="s">
        <v>248</v>
      </c>
      <c r="D14" s="98"/>
      <c r="E14" s="99">
        <v>75</v>
      </c>
      <c r="F14" s="543">
        <f>SUM(F16:F17)</f>
        <v>10398128.65</v>
      </c>
      <c r="G14" s="544"/>
      <c r="H14" s="564">
        <f>SUM(H16:H17)</f>
        <v>9296645.7400000002</v>
      </c>
      <c r="I14" s="565"/>
      <c r="J14" s="23"/>
    </row>
    <row r="15" spans="1:10">
      <c r="A15" s="92"/>
      <c r="B15" s="97" t="s">
        <v>187</v>
      </c>
      <c r="C15" s="98" t="s">
        <v>249</v>
      </c>
      <c r="D15" s="98"/>
      <c r="E15" s="99"/>
      <c r="F15" s="545"/>
      <c r="G15" s="546"/>
      <c r="H15" s="566"/>
      <c r="I15" s="567"/>
      <c r="J15" s="23"/>
    </row>
    <row r="16" spans="1:10">
      <c r="A16" s="92"/>
      <c r="B16" s="97"/>
      <c r="C16" s="98" t="s">
        <v>250</v>
      </c>
      <c r="D16" s="98"/>
      <c r="E16" s="99" t="s">
        <v>251</v>
      </c>
      <c r="F16" s="541">
        <v>5120435.12</v>
      </c>
      <c r="G16" s="542"/>
      <c r="H16" s="562">
        <v>4891654.91</v>
      </c>
      <c r="I16" s="563"/>
      <c r="J16" s="23"/>
    </row>
    <row r="17" spans="1:10">
      <c r="A17" s="92"/>
      <c r="B17" s="97"/>
      <c r="C17" s="98" t="s">
        <v>252</v>
      </c>
      <c r="D17" s="98"/>
      <c r="E17" s="99" t="s">
        <v>253</v>
      </c>
      <c r="F17" s="541">
        <v>5277693.53</v>
      </c>
      <c r="G17" s="542"/>
      <c r="H17" s="562">
        <v>4404990.83</v>
      </c>
      <c r="I17" s="563"/>
      <c r="J17" s="23"/>
    </row>
    <row r="18" spans="1:10" ht="10.15" customHeight="1">
      <c r="A18" s="92"/>
      <c r="B18" s="93"/>
      <c r="C18" s="98"/>
      <c r="D18" s="98"/>
      <c r="E18" s="99"/>
      <c r="F18" s="541"/>
      <c r="G18" s="542"/>
      <c r="H18" s="562"/>
      <c r="I18" s="563"/>
      <c r="J18" s="23"/>
    </row>
    <row r="19" spans="1:10">
      <c r="A19" s="94" t="s">
        <v>128</v>
      </c>
      <c r="B19" s="95" t="s">
        <v>254</v>
      </c>
      <c r="C19" s="93"/>
      <c r="D19" s="93"/>
      <c r="E19" s="99" t="s">
        <v>255</v>
      </c>
      <c r="F19" s="383">
        <f>SUM(F9:F14)</f>
        <v>188470102.55000001</v>
      </c>
      <c r="G19" s="398"/>
      <c r="H19" s="484">
        <f>SUM(H9:H14)</f>
        <v>187654426.06</v>
      </c>
      <c r="I19" s="384"/>
      <c r="J19" s="24"/>
    </row>
    <row r="20" spans="1:10" ht="10.15" customHeight="1">
      <c r="A20" s="92"/>
      <c r="B20" s="93"/>
      <c r="C20" s="98"/>
      <c r="D20" s="98"/>
      <c r="E20" s="99"/>
      <c r="F20" s="547"/>
      <c r="G20" s="548"/>
      <c r="H20" s="568"/>
      <c r="I20" s="569"/>
      <c r="J20" s="24"/>
    </row>
    <row r="21" spans="1:10">
      <c r="A21" s="94" t="s">
        <v>130</v>
      </c>
      <c r="B21" s="101" t="s">
        <v>256</v>
      </c>
      <c r="C21" s="95"/>
      <c r="D21" s="95"/>
      <c r="E21" s="99" t="s">
        <v>187</v>
      </c>
      <c r="F21" s="549">
        <f>IF(Charges!F19&gt;Produits!F19,Charges!F19-Produits!F19,0)</f>
        <v>0</v>
      </c>
      <c r="G21" s="550"/>
      <c r="H21" s="549">
        <f>IF(Charges!H19&gt;Produits!H19,Charges!H19-Produits!H19,0)</f>
        <v>0</v>
      </c>
      <c r="I21" s="570"/>
      <c r="J21" s="23"/>
    </row>
    <row r="22" spans="1:10" ht="10.15" customHeight="1">
      <c r="A22" s="94"/>
      <c r="B22" s="101"/>
      <c r="C22" s="95"/>
      <c r="D22" s="95"/>
      <c r="E22" s="99"/>
      <c r="F22" s="495"/>
      <c r="G22" s="551"/>
      <c r="H22" s="496"/>
      <c r="I22" s="514"/>
      <c r="J22" s="23"/>
    </row>
    <row r="23" spans="1:10">
      <c r="A23" s="94" t="s">
        <v>138</v>
      </c>
      <c r="B23" s="521" t="s">
        <v>290</v>
      </c>
      <c r="C23" s="521"/>
      <c r="D23" s="522"/>
      <c r="E23" s="100" t="s">
        <v>202</v>
      </c>
      <c r="F23" s="552"/>
      <c r="G23" s="553"/>
      <c r="H23" s="571"/>
      <c r="I23" s="572"/>
      <c r="J23" s="24"/>
    </row>
    <row r="24" spans="1:10">
      <c r="A24" s="92"/>
      <c r="B24" s="521"/>
      <c r="C24" s="521"/>
      <c r="D24" s="522"/>
      <c r="E24" s="99"/>
      <c r="F24" s="554"/>
      <c r="G24" s="555"/>
      <c r="H24" s="573"/>
      <c r="I24" s="574"/>
      <c r="J24" s="24"/>
    </row>
    <row r="25" spans="1:10">
      <c r="A25" s="92"/>
      <c r="B25" s="97" t="s">
        <v>132</v>
      </c>
      <c r="C25" s="98" t="s">
        <v>257</v>
      </c>
      <c r="D25" s="98"/>
      <c r="E25" s="99">
        <v>761</v>
      </c>
      <c r="F25" s="541">
        <v>4736270.8099999996</v>
      </c>
      <c r="G25" s="542"/>
      <c r="H25" s="562">
        <v>4739257.6100000003</v>
      </c>
      <c r="I25" s="563"/>
      <c r="J25" s="23"/>
    </row>
    <row r="26" spans="1:10">
      <c r="A26" s="92"/>
      <c r="B26" s="97" t="s">
        <v>134</v>
      </c>
      <c r="C26" s="98" t="s">
        <v>258</v>
      </c>
      <c r="D26" s="98"/>
      <c r="E26" s="99">
        <v>764</v>
      </c>
      <c r="F26" s="541">
        <v>0</v>
      </c>
      <c r="G26" s="542"/>
      <c r="H26" s="562">
        <v>0</v>
      </c>
      <c r="I26" s="563"/>
      <c r="J26" s="23"/>
    </row>
    <row r="27" spans="1:10">
      <c r="A27" s="92"/>
      <c r="B27" s="97" t="s">
        <v>136</v>
      </c>
      <c r="C27" s="98" t="s">
        <v>259</v>
      </c>
      <c r="D27" s="98"/>
      <c r="E27" s="99">
        <v>765</v>
      </c>
      <c r="F27" s="541">
        <v>13490144.27</v>
      </c>
      <c r="G27" s="542"/>
      <c r="H27" s="562">
        <v>12695503.73</v>
      </c>
      <c r="I27" s="563"/>
      <c r="J27" s="23"/>
    </row>
    <row r="28" spans="1:10" ht="23.45" customHeight="1">
      <c r="A28" s="92"/>
      <c r="B28" s="192" t="s">
        <v>147</v>
      </c>
      <c r="C28" s="523" t="s">
        <v>292</v>
      </c>
      <c r="D28" s="524"/>
      <c r="E28" s="99">
        <v>767</v>
      </c>
      <c r="F28" s="541">
        <v>6085914.6399999997</v>
      </c>
      <c r="G28" s="542"/>
      <c r="H28" s="562">
        <v>6281470.2400000002</v>
      </c>
      <c r="I28" s="563"/>
      <c r="J28" s="24"/>
    </row>
    <row r="29" spans="1:10">
      <c r="A29" s="92"/>
      <c r="B29" s="97" t="s">
        <v>160</v>
      </c>
      <c r="C29" s="98" t="s">
        <v>260</v>
      </c>
      <c r="D29" s="98"/>
      <c r="E29" s="99">
        <v>769</v>
      </c>
      <c r="F29" s="541">
        <v>0</v>
      </c>
      <c r="G29" s="542"/>
      <c r="H29" s="562">
        <v>0</v>
      </c>
      <c r="I29" s="563"/>
      <c r="J29" s="23"/>
    </row>
    <row r="30" spans="1:10" ht="10.15" customHeight="1">
      <c r="A30" s="92"/>
      <c r="B30" s="93"/>
      <c r="C30" s="98"/>
      <c r="D30" s="98"/>
      <c r="E30" s="99"/>
      <c r="F30" s="541"/>
      <c r="G30" s="542"/>
      <c r="H30" s="562"/>
      <c r="I30" s="563"/>
      <c r="J30" s="24"/>
    </row>
    <row r="31" spans="1:10">
      <c r="A31" s="94" t="s">
        <v>142</v>
      </c>
      <c r="B31" s="95" t="s">
        <v>261</v>
      </c>
      <c r="C31" s="93"/>
      <c r="D31" s="93"/>
      <c r="E31" s="99">
        <v>76</v>
      </c>
      <c r="F31" s="383">
        <f>SUM(F25:F29)</f>
        <v>24312329.719999999</v>
      </c>
      <c r="G31" s="398"/>
      <c r="H31" s="484">
        <f>SUM(H25:H29)</f>
        <v>23716231.579999998</v>
      </c>
      <c r="I31" s="384"/>
      <c r="J31" s="23"/>
    </row>
    <row r="32" spans="1:10" ht="10.15" customHeight="1">
      <c r="A32" s="94"/>
      <c r="B32" s="95"/>
      <c r="C32" s="93"/>
      <c r="D32" s="93"/>
      <c r="E32" s="99"/>
      <c r="F32" s="495"/>
      <c r="G32" s="551"/>
      <c r="H32" s="496"/>
      <c r="I32" s="514"/>
      <c r="J32" s="23"/>
    </row>
    <row r="33" spans="1:10">
      <c r="A33" s="94" t="s">
        <v>149</v>
      </c>
      <c r="B33" s="95" t="s">
        <v>262</v>
      </c>
      <c r="C33" s="98"/>
      <c r="D33" s="98"/>
      <c r="E33" s="99" t="s">
        <v>263</v>
      </c>
      <c r="F33" s="383">
        <f>F19+F31</f>
        <v>212782432.27000001</v>
      </c>
      <c r="G33" s="398"/>
      <c r="H33" s="484">
        <f>H19+H31</f>
        <v>211370657.63999999</v>
      </c>
      <c r="I33" s="384"/>
      <c r="J33" s="23"/>
    </row>
    <row r="34" spans="1:10" ht="10.15" customHeight="1">
      <c r="A34" s="94"/>
      <c r="B34" s="95"/>
      <c r="C34" s="98"/>
      <c r="D34" s="98"/>
      <c r="E34" s="99"/>
      <c r="F34" s="495"/>
      <c r="G34" s="551"/>
      <c r="H34" s="496"/>
      <c r="I34" s="514"/>
      <c r="J34" s="23"/>
    </row>
    <row r="35" spans="1:10">
      <c r="A35" s="94" t="s">
        <v>153</v>
      </c>
      <c r="B35" s="95" t="s">
        <v>264</v>
      </c>
      <c r="C35" s="98"/>
      <c r="D35" s="98"/>
      <c r="E35" s="99" t="s">
        <v>187</v>
      </c>
      <c r="F35" s="549">
        <f>IF(Charges!F36&gt;Produits!F33,Charges!F36-Produits!F33,0)</f>
        <v>0</v>
      </c>
      <c r="G35" s="550"/>
      <c r="H35" s="549">
        <f>IF(Charges!H36&gt;Produits!H33,Charges!H36-Produits!H33,0)</f>
        <v>0</v>
      </c>
      <c r="I35" s="570"/>
      <c r="J35" s="23"/>
    </row>
    <row r="36" spans="1:10" ht="10.15" customHeight="1">
      <c r="A36" s="94"/>
      <c r="B36" s="95"/>
      <c r="C36" s="98"/>
      <c r="D36" s="98"/>
      <c r="E36" s="99"/>
      <c r="F36" s="556"/>
      <c r="G36" s="557"/>
      <c r="H36" s="575"/>
      <c r="I36" s="576"/>
      <c r="J36" s="23"/>
    </row>
    <row r="37" spans="1:10">
      <c r="A37" s="94" t="s">
        <v>166</v>
      </c>
      <c r="B37" s="95" t="s">
        <v>265</v>
      </c>
      <c r="C37" s="98"/>
      <c r="D37" s="98"/>
      <c r="E37" s="99"/>
      <c r="F37" s="552"/>
      <c r="G37" s="553"/>
      <c r="H37" s="571"/>
      <c r="I37" s="572"/>
      <c r="J37" s="23"/>
    </row>
    <row r="38" spans="1:10">
      <c r="A38" s="94"/>
      <c r="B38" s="97" t="s">
        <v>132</v>
      </c>
      <c r="C38" s="98" t="s">
        <v>266</v>
      </c>
      <c r="D38" s="98"/>
      <c r="E38" s="99">
        <v>771</v>
      </c>
      <c r="F38" s="541">
        <v>566060.99</v>
      </c>
      <c r="G38" s="542"/>
      <c r="H38" s="562">
        <v>651689.36</v>
      </c>
      <c r="I38" s="563"/>
      <c r="J38" s="23"/>
    </row>
    <row r="39" spans="1:10">
      <c r="A39" s="94"/>
      <c r="B39" s="97" t="s">
        <v>134</v>
      </c>
      <c r="C39" s="98" t="s">
        <v>267</v>
      </c>
      <c r="D39" s="98"/>
      <c r="E39" s="99">
        <v>772</v>
      </c>
      <c r="F39" s="541">
        <v>669801.51</v>
      </c>
      <c r="G39" s="542"/>
      <c r="H39" s="562">
        <v>297298.99</v>
      </c>
      <c r="I39" s="563"/>
      <c r="J39" s="23"/>
    </row>
    <row r="40" spans="1:10">
      <c r="A40" s="94"/>
      <c r="B40" s="97" t="s">
        <v>136</v>
      </c>
      <c r="C40" s="98" t="s">
        <v>268</v>
      </c>
      <c r="D40" s="98"/>
      <c r="E40" s="99">
        <v>773</v>
      </c>
      <c r="F40" s="541">
        <v>281286.64</v>
      </c>
      <c r="G40" s="542"/>
      <c r="H40" s="562">
        <v>5178.37</v>
      </c>
      <c r="I40" s="563"/>
      <c r="J40" s="23"/>
    </row>
    <row r="41" spans="1:10" ht="9.6" customHeight="1">
      <c r="A41" s="94"/>
      <c r="B41" s="98"/>
      <c r="C41" s="98"/>
      <c r="D41" s="98"/>
      <c r="E41" s="99"/>
      <c r="F41" s="541"/>
      <c r="G41" s="542"/>
      <c r="H41" s="562"/>
      <c r="I41" s="563"/>
      <c r="J41" s="23"/>
    </row>
    <row r="42" spans="1:10">
      <c r="A42" s="94"/>
      <c r="B42" s="98"/>
      <c r="C42" s="95" t="s">
        <v>269</v>
      </c>
      <c r="D42" s="95"/>
      <c r="E42" s="99">
        <v>77</v>
      </c>
      <c r="F42" s="383">
        <f>SUM(F38:F40)</f>
        <v>1517149.1400000001</v>
      </c>
      <c r="G42" s="398"/>
      <c r="H42" s="484">
        <f>SUM(H38:H40)</f>
        <v>954166.72</v>
      </c>
      <c r="I42" s="384"/>
      <c r="J42" s="23"/>
    </row>
    <row r="43" spans="1:10" ht="10.15" customHeight="1">
      <c r="A43" s="94"/>
      <c r="B43" s="98"/>
      <c r="C43" s="95"/>
      <c r="D43" s="95"/>
      <c r="E43" s="99"/>
      <c r="F43" s="385"/>
      <c r="G43" s="403"/>
      <c r="H43" s="499"/>
      <c r="I43" s="386"/>
      <c r="J43" s="23"/>
    </row>
    <row r="44" spans="1:10">
      <c r="A44" s="94" t="s">
        <v>177</v>
      </c>
      <c r="B44" s="95" t="s">
        <v>270</v>
      </c>
      <c r="C44" s="98"/>
      <c r="D44" s="98"/>
      <c r="E44" s="99"/>
      <c r="F44" s="552"/>
      <c r="G44" s="553"/>
      <c r="H44" s="571"/>
      <c r="I44" s="572"/>
      <c r="J44" s="23"/>
    </row>
    <row r="45" spans="1:10">
      <c r="A45" s="94"/>
      <c r="B45" s="97" t="s">
        <v>132</v>
      </c>
      <c r="C45" s="98" t="s">
        <v>266</v>
      </c>
      <c r="D45" s="98"/>
      <c r="E45" s="99">
        <v>785</v>
      </c>
      <c r="F45" s="541">
        <v>0</v>
      </c>
      <c r="G45" s="542"/>
      <c r="H45" s="562">
        <v>0</v>
      </c>
      <c r="I45" s="563"/>
      <c r="J45" s="23"/>
    </row>
    <row r="46" spans="1:10">
      <c r="A46" s="94"/>
      <c r="B46" s="97" t="s">
        <v>134</v>
      </c>
      <c r="C46" s="98" t="s">
        <v>267</v>
      </c>
      <c r="D46" s="98"/>
      <c r="E46" s="99">
        <v>786</v>
      </c>
      <c r="F46" s="541">
        <v>15212240.189999999</v>
      </c>
      <c r="G46" s="542"/>
      <c r="H46" s="562">
        <v>23740600.460000001</v>
      </c>
      <c r="I46" s="563"/>
      <c r="J46" s="23"/>
    </row>
    <row r="47" spans="1:10" ht="9.6" customHeight="1">
      <c r="A47" s="94"/>
      <c r="B47" s="98"/>
      <c r="C47" s="98"/>
      <c r="D47" s="98"/>
      <c r="E47" s="99"/>
      <c r="F47" s="552"/>
      <c r="G47" s="553"/>
      <c r="H47" s="571"/>
      <c r="I47" s="572"/>
      <c r="J47" s="23"/>
    </row>
    <row r="48" spans="1:10">
      <c r="A48" s="94"/>
      <c r="B48" s="98"/>
      <c r="C48" s="95" t="s">
        <v>271</v>
      </c>
      <c r="D48" s="95"/>
      <c r="E48" s="99">
        <v>78</v>
      </c>
      <c r="F48" s="549">
        <f>SUM(F45:F46)</f>
        <v>15212240.189999999</v>
      </c>
      <c r="G48" s="550"/>
      <c r="H48" s="577">
        <f>SUM(H45:H46)</f>
        <v>23740600.460000001</v>
      </c>
      <c r="I48" s="570"/>
      <c r="J48" s="23"/>
    </row>
    <row r="49" spans="1:10" ht="10.15" customHeight="1">
      <c r="A49" s="94"/>
      <c r="B49" s="98"/>
      <c r="C49" s="95"/>
      <c r="D49" s="95"/>
      <c r="E49" s="99"/>
      <c r="F49" s="556"/>
      <c r="G49" s="557"/>
      <c r="H49" s="575"/>
      <c r="I49" s="576"/>
      <c r="J49" s="23"/>
    </row>
    <row r="50" spans="1:10">
      <c r="A50" s="94" t="s">
        <v>179</v>
      </c>
      <c r="B50" s="95" t="s">
        <v>272</v>
      </c>
      <c r="C50" s="98"/>
      <c r="D50" s="98"/>
      <c r="E50" s="99"/>
      <c r="F50" s="552"/>
      <c r="G50" s="553"/>
      <c r="H50" s="571"/>
      <c r="I50" s="572"/>
      <c r="J50" s="23"/>
    </row>
    <row r="51" spans="1:10">
      <c r="A51" s="94"/>
      <c r="B51" s="95" t="s">
        <v>273</v>
      </c>
      <c r="C51" s="98"/>
      <c r="D51" s="98"/>
      <c r="E51" s="99" t="s">
        <v>274</v>
      </c>
      <c r="F51" s="383">
        <f>F42+F48</f>
        <v>16729389.33</v>
      </c>
      <c r="G51" s="398"/>
      <c r="H51" s="484">
        <f>H42+H48</f>
        <v>24694767.18</v>
      </c>
      <c r="I51" s="384"/>
      <c r="J51" s="23"/>
    </row>
    <row r="52" spans="1:10" ht="10.15" customHeight="1">
      <c r="A52" s="94"/>
      <c r="B52" s="95"/>
      <c r="C52" s="98"/>
      <c r="D52" s="98"/>
      <c r="E52" s="99"/>
      <c r="F52" s="495"/>
      <c r="G52" s="551"/>
      <c r="H52" s="496"/>
      <c r="I52" s="514"/>
      <c r="J52" s="23"/>
    </row>
    <row r="53" spans="1:10">
      <c r="A53" s="94" t="s">
        <v>275</v>
      </c>
      <c r="B53" s="95" t="s">
        <v>276</v>
      </c>
      <c r="C53" s="98"/>
      <c r="D53" s="98"/>
      <c r="E53" s="99"/>
      <c r="F53" s="549">
        <f>IF(Charges!F52&gt;Produits!F51,Charges!F52-Produits!F51,0)</f>
        <v>5309821.58</v>
      </c>
      <c r="G53" s="550"/>
      <c r="H53" s="549">
        <f>IF(Charges!H52&gt;Produits!H51,Charges!H52-Produits!H51,0)</f>
        <v>0</v>
      </c>
      <c r="I53" s="570"/>
      <c r="J53" s="23"/>
    </row>
    <row r="54" spans="1:10" ht="10.15" customHeight="1">
      <c r="A54" s="94"/>
      <c r="B54" s="98"/>
      <c r="C54" s="98"/>
      <c r="D54" s="98"/>
      <c r="E54" s="99"/>
      <c r="F54" s="495"/>
      <c r="G54" s="551"/>
      <c r="H54" s="496"/>
      <c r="I54" s="514"/>
      <c r="J54" s="23"/>
    </row>
    <row r="55" spans="1:10">
      <c r="A55" s="94" t="s">
        <v>277</v>
      </c>
      <c r="B55" s="95" t="s">
        <v>278</v>
      </c>
      <c r="C55" s="98"/>
      <c r="D55" s="98"/>
      <c r="E55" s="99"/>
      <c r="F55" s="383">
        <f>F33+F51</f>
        <v>229511821.60000002</v>
      </c>
      <c r="G55" s="398"/>
      <c r="H55" s="484">
        <f>H33+H51</f>
        <v>236065424.81999999</v>
      </c>
      <c r="I55" s="384"/>
      <c r="J55" s="23"/>
    </row>
    <row r="56" spans="1:10" ht="10.15" customHeight="1">
      <c r="A56" s="94"/>
      <c r="B56" s="98"/>
      <c r="C56" s="98"/>
      <c r="D56" s="98"/>
      <c r="E56" s="99"/>
      <c r="F56" s="495"/>
      <c r="G56" s="551"/>
      <c r="H56" s="496"/>
      <c r="I56" s="514"/>
      <c r="J56" s="23"/>
    </row>
    <row r="57" spans="1:10">
      <c r="A57" s="94" t="s">
        <v>279</v>
      </c>
      <c r="B57" s="95" t="s">
        <v>280</v>
      </c>
      <c r="C57" s="98"/>
      <c r="D57" s="98"/>
      <c r="E57" s="99"/>
      <c r="F57" s="549">
        <f>IF(Charges!F56&gt;Produits!F55,Charges!F56-Produits!F55,0)</f>
        <v>795950.73999997973</v>
      </c>
      <c r="G57" s="550"/>
      <c r="H57" s="549">
        <f>IF(Charges!H56&gt;Produits!H55,Charges!H56-Produits!H55,0)</f>
        <v>0</v>
      </c>
      <c r="I57" s="570"/>
      <c r="J57" s="23"/>
    </row>
    <row r="58" spans="1:10" ht="10.15" customHeight="1">
      <c r="A58" s="94"/>
      <c r="B58" s="95"/>
      <c r="C58" s="98"/>
      <c r="D58" s="98"/>
      <c r="E58" s="99"/>
      <c r="F58" s="556"/>
      <c r="G58" s="557"/>
      <c r="H58" s="575"/>
      <c r="I58" s="576"/>
      <c r="J58" s="23"/>
    </row>
    <row r="59" spans="1:10">
      <c r="A59" s="94" t="s">
        <v>281</v>
      </c>
      <c r="B59" s="95" t="s">
        <v>282</v>
      </c>
      <c r="C59" s="98"/>
      <c r="D59" s="98"/>
      <c r="E59" s="99"/>
      <c r="F59" s="554"/>
      <c r="G59" s="555"/>
      <c r="H59" s="573"/>
      <c r="I59" s="574"/>
      <c r="J59" s="23"/>
    </row>
    <row r="60" spans="1:10">
      <c r="A60" s="94"/>
      <c r="B60" s="97" t="s">
        <v>132</v>
      </c>
      <c r="C60" s="98" t="s">
        <v>283</v>
      </c>
      <c r="D60" s="98"/>
      <c r="E60" s="99">
        <v>79201</v>
      </c>
      <c r="F60" s="541">
        <v>0</v>
      </c>
      <c r="G60" s="542"/>
      <c r="H60" s="562">
        <v>0</v>
      </c>
      <c r="I60" s="563"/>
      <c r="J60" s="23"/>
    </row>
    <row r="61" spans="1:10">
      <c r="A61" s="94"/>
      <c r="B61" s="97" t="s">
        <v>134</v>
      </c>
      <c r="C61" s="98" t="s">
        <v>284</v>
      </c>
      <c r="D61" s="98"/>
      <c r="E61" s="99">
        <v>79202</v>
      </c>
      <c r="F61" s="541">
        <v>5309821.58</v>
      </c>
      <c r="G61" s="542"/>
      <c r="H61" s="562">
        <v>0</v>
      </c>
      <c r="I61" s="563"/>
      <c r="J61" s="23"/>
    </row>
    <row r="62" spans="1:10" ht="10.15" customHeight="1">
      <c r="A62" s="94"/>
      <c r="B62" s="97"/>
      <c r="C62" s="98"/>
      <c r="D62" s="98"/>
      <c r="E62" s="99"/>
      <c r="F62" s="552"/>
      <c r="G62" s="553"/>
      <c r="H62" s="571"/>
      <c r="I62" s="572"/>
      <c r="J62" s="23"/>
    </row>
    <row r="63" spans="1:10">
      <c r="A63" s="94"/>
      <c r="B63" s="97"/>
      <c r="C63" s="95" t="s">
        <v>237</v>
      </c>
      <c r="D63" s="95"/>
      <c r="E63" s="99">
        <v>79</v>
      </c>
      <c r="F63" s="383">
        <f>SUM(F60:F61)</f>
        <v>5309821.58</v>
      </c>
      <c r="G63" s="398"/>
      <c r="H63" s="484">
        <f>SUM(H60:H61)</f>
        <v>0</v>
      </c>
      <c r="I63" s="384"/>
      <c r="J63" s="23"/>
    </row>
    <row r="64" spans="1:10" ht="10.15" customHeight="1">
      <c r="A64" s="94"/>
      <c r="B64" s="98"/>
      <c r="C64" s="98"/>
      <c r="D64" s="98"/>
      <c r="E64" s="99"/>
      <c r="F64" s="495"/>
      <c r="G64" s="551"/>
      <c r="H64" s="496"/>
      <c r="I64" s="514"/>
      <c r="J64" s="23"/>
    </row>
    <row r="65" spans="1:10" ht="13.5" thickBot="1">
      <c r="A65" s="94" t="s">
        <v>285</v>
      </c>
      <c r="B65" s="95" t="s">
        <v>286</v>
      </c>
      <c r="C65" s="98"/>
      <c r="D65" s="98"/>
      <c r="E65" s="102"/>
      <c r="F65" s="558">
        <f>F55+F63</f>
        <v>234821643.18000004</v>
      </c>
      <c r="G65" s="559"/>
      <c r="H65" s="578">
        <f>H55+H63</f>
        <v>236065424.81999999</v>
      </c>
      <c r="I65" s="579"/>
      <c r="J65" s="23"/>
    </row>
    <row r="66" spans="1:10">
      <c r="A66" s="103"/>
      <c r="B66" s="104"/>
      <c r="C66" s="104"/>
      <c r="D66" s="104"/>
      <c r="E66" s="105"/>
      <c r="F66" s="106"/>
      <c r="G66" s="106"/>
      <c r="H66" s="106"/>
      <c r="I66" s="106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293</v>
      </c>
      <c r="B6" s="28"/>
      <c r="C6" s="28"/>
      <c r="D6" s="28"/>
      <c r="E6" s="28"/>
      <c r="F6" s="70"/>
      <c r="G6" s="49"/>
      <c r="H6" s="49"/>
      <c r="I6" s="49"/>
      <c r="J6" s="49"/>
      <c r="K6" s="49"/>
      <c r="L6" s="49"/>
      <c r="M6" s="70"/>
      <c r="N6" s="70"/>
      <c r="O6" s="70"/>
      <c r="P6" s="70"/>
      <c r="Q6" s="49"/>
      <c r="R6" s="49"/>
      <c r="S6" s="49"/>
    </row>
    <row r="7" spans="1:19" ht="16.899999999999999" customHeight="1">
      <c r="A7" s="107"/>
      <c r="B7" s="170"/>
      <c r="C7" s="170"/>
      <c r="D7" s="170"/>
      <c r="E7" s="170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171"/>
      <c r="S7" s="171"/>
    </row>
    <row r="8" spans="1:19" ht="16.899999999999999" customHeight="1">
      <c r="A8" s="77"/>
      <c r="B8" s="580"/>
      <c r="C8" s="581"/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2"/>
      <c r="S8" s="173"/>
    </row>
    <row r="9" spans="1:19" ht="16.899999999999999" customHeight="1">
      <c r="A9" s="77"/>
      <c r="B9" s="583"/>
      <c r="C9" s="584"/>
      <c r="D9" s="584"/>
      <c r="E9" s="584"/>
      <c r="F9" s="584"/>
      <c r="G9" s="584"/>
      <c r="H9" s="584"/>
      <c r="I9" s="584"/>
      <c r="J9" s="584"/>
      <c r="K9" s="584"/>
      <c r="L9" s="584"/>
      <c r="M9" s="584"/>
      <c r="N9" s="584"/>
      <c r="O9" s="584"/>
      <c r="P9" s="584"/>
      <c r="Q9" s="584"/>
      <c r="R9" s="585"/>
      <c r="S9" s="77"/>
    </row>
    <row r="10" spans="1:19" ht="16.899999999999999" customHeight="1">
      <c r="A10" s="77"/>
      <c r="B10" s="583"/>
      <c r="C10" s="584"/>
      <c r="D10" s="584"/>
      <c r="E10" s="584"/>
      <c r="F10" s="584"/>
      <c r="G10" s="584"/>
      <c r="H10" s="584"/>
      <c r="I10" s="584"/>
      <c r="J10" s="584"/>
      <c r="K10" s="584"/>
      <c r="L10" s="584"/>
      <c r="M10" s="584"/>
      <c r="N10" s="584"/>
      <c r="O10" s="584"/>
      <c r="P10" s="584"/>
      <c r="Q10" s="584"/>
      <c r="R10" s="585"/>
      <c r="S10" s="77"/>
    </row>
    <row r="11" spans="1:19" ht="16.899999999999999" customHeight="1">
      <c r="A11" s="77"/>
      <c r="B11" s="583"/>
      <c r="C11" s="584"/>
      <c r="D11" s="584"/>
      <c r="E11" s="584"/>
      <c r="F11" s="584"/>
      <c r="G11" s="584"/>
      <c r="H11" s="584"/>
      <c r="I11" s="584"/>
      <c r="J11" s="584"/>
      <c r="K11" s="584"/>
      <c r="L11" s="584"/>
      <c r="M11" s="584"/>
      <c r="N11" s="584"/>
      <c r="O11" s="584"/>
      <c r="P11" s="584"/>
      <c r="Q11" s="584"/>
      <c r="R11" s="585"/>
      <c r="S11" s="81"/>
    </row>
    <row r="12" spans="1:19" ht="16.899999999999999" customHeight="1">
      <c r="A12" s="77"/>
      <c r="B12" s="583"/>
      <c r="C12" s="584"/>
      <c r="D12" s="584"/>
      <c r="E12" s="584"/>
      <c r="F12" s="584"/>
      <c r="G12" s="584"/>
      <c r="H12" s="584"/>
      <c r="I12" s="584"/>
      <c r="J12" s="584"/>
      <c r="K12" s="584"/>
      <c r="L12" s="584"/>
      <c r="M12" s="584"/>
      <c r="N12" s="584"/>
      <c r="O12" s="584"/>
      <c r="P12" s="584"/>
      <c r="Q12" s="584"/>
      <c r="R12" s="585"/>
      <c r="S12" s="82"/>
    </row>
    <row r="13" spans="1:19" ht="16.899999999999999" customHeight="1">
      <c r="A13" s="77"/>
      <c r="B13" s="583"/>
      <c r="C13" s="584"/>
      <c r="D13" s="584"/>
      <c r="E13" s="584"/>
      <c r="F13" s="584"/>
      <c r="G13" s="584"/>
      <c r="H13" s="584"/>
      <c r="I13" s="584"/>
      <c r="J13" s="584"/>
      <c r="K13" s="584"/>
      <c r="L13" s="584"/>
      <c r="M13" s="584"/>
      <c r="N13" s="584"/>
      <c r="O13" s="584"/>
      <c r="P13" s="584"/>
      <c r="Q13" s="584"/>
      <c r="R13" s="585"/>
      <c r="S13" s="82"/>
    </row>
    <row r="14" spans="1:19" ht="16.899999999999999" customHeight="1">
      <c r="A14" s="77"/>
      <c r="B14" s="583"/>
      <c r="C14" s="584"/>
      <c r="D14" s="584"/>
      <c r="E14" s="584"/>
      <c r="F14" s="584"/>
      <c r="G14" s="584"/>
      <c r="H14" s="584"/>
      <c r="I14" s="584"/>
      <c r="J14" s="584"/>
      <c r="K14" s="584"/>
      <c r="L14" s="584"/>
      <c r="M14" s="584"/>
      <c r="N14" s="584"/>
      <c r="O14" s="584"/>
      <c r="P14" s="584"/>
      <c r="Q14" s="584"/>
      <c r="R14" s="585"/>
      <c r="S14" s="82"/>
    </row>
    <row r="15" spans="1:19" ht="16.899999999999999" customHeight="1">
      <c r="A15" s="83"/>
      <c r="B15" s="586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587"/>
      <c r="R15" s="588"/>
      <c r="S15" s="82"/>
    </row>
    <row r="16" spans="1:19" ht="16.899999999999999" customHeight="1">
      <c r="A16" s="77"/>
      <c r="B16" s="583"/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584"/>
      <c r="N16" s="584"/>
      <c r="O16" s="584"/>
      <c r="P16" s="584"/>
      <c r="Q16" s="584"/>
      <c r="R16" s="585"/>
      <c r="S16" s="82"/>
    </row>
    <row r="17" spans="1:19" ht="16.899999999999999" customHeight="1">
      <c r="A17" s="77"/>
      <c r="B17" s="583"/>
      <c r="C17" s="584"/>
      <c r="D17" s="584"/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5"/>
      <c r="S17" s="82"/>
    </row>
    <row r="18" spans="1:19" ht="16.899999999999999" customHeight="1">
      <c r="A18" s="77"/>
      <c r="B18" s="583"/>
      <c r="C18" s="584"/>
      <c r="D18" s="584"/>
      <c r="E18" s="584"/>
      <c r="F18" s="584"/>
      <c r="G18" s="584"/>
      <c r="H18" s="584"/>
      <c r="I18" s="584"/>
      <c r="J18" s="584"/>
      <c r="K18" s="584"/>
      <c r="L18" s="584"/>
      <c r="M18" s="584"/>
      <c r="N18" s="584"/>
      <c r="O18" s="584"/>
      <c r="P18" s="584"/>
      <c r="Q18" s="584"/>
      <c r="R18" s="585"/>
      <c r="S18" s="81"/>
    </row>
    <row r="19" spans="1:19" s="80" customFormat="1" ht="16.899999999999999" customHeight="1">
      <c r="A19" s="83"/>
      <c r="B19" s="586"/>
      <c r="C19" s="587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Q19" s="587"/>
      <c r="R19" s="588"/>
      <c r="S19" s="84"/>
    </row>
    <row r="20" spans="1:19" s="80" customFormat="1" ht="16.899999999999999" customHeight="1">
      <c r="A20" s="83"/>
      <c r="B20" s="586"/>
      <c r="C20" s="587"/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587"/>
      <c r="O20" s="587"/>
      <c r="P20" s="587"/>
      <c r="Q20" s="587"/>
      <c r="R20" s="588"/>
      <c r="S20" s="84"/>
    </row>
    <row r="21" spans="1:19" ht="16.899999999999999" customHeight="1">
      <c r="A21" s="77"/>
      <c r="B21" s="583"/>
      <c r="C21" s="584"/>
      <c r="D21" s="584"/>
      <c r="E21" s="584"/>
      <c r="F21" s="584"/>
      <c r="G21" s="584"/>
      <c r="H21" s="584"/>
      <c r="I21" s="584"/>
      <c r="J21" s="584"/>
      <c r="K21" s="584"/>
      <c r="L21" s="584"/>
      <c r="M21" s="584"/>
      <c r="N21" s="584"/>
      <c r="O21" s="584"/>
      <c r="P21" s="584"/>
      <c r="Q21" s="584"/>
      <c r="R21" s="585"/>
      <c r="S21" s="82"/>
    </row>
    <row r="22" spans="1:19" ht="16.899999999999999" customHeight="1">
      <c r="A22" s="77"/>
      <c r="B22" s="583"/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584"/>
      <c r="P22" s="584"/>
      <c r="Q22" s="584"/>
      <c r="R22" s="585"/>
      <c r="S22" s="82"/>
    </row>
    <row r="23" spans="1:19" ht="16.899999999999999" customHeight="1">
      <c r="A23" s="77"/>
      <c r="B23" s="583"/>
      <c r="C23" s="584"/>
      <c r="D23" s="584"/>
      <c r="E23" s="584"/>
      <c r="F23" s="584"/>
      <c r="G23" s="584"/>
      <c r="H23" s="584"/>
      <c r="I23" s="584"/>
      <c r="J23" s="584"/>
      <c r="K23" s="584"/>
      <c r="L23" s="584"/>
      <c r="M23" s="584"/>
      <c r="N23" s="584"/>
      <c r="O23" s="584"/>
      <c r="P23" s="584"/>
      <c r="Q23" s="584"/>
      <c r="R23" s="585"/>
      <c r="S23" s="82"/>
    </row>
    <row r="24" spans="1:19" ht="16.899999999999999" customHeight="1">
      <c r="A24" s="77"/>
      <c r="B24" s="583"/>
      <c r="C24" s="584"/>
      <c r="D24" s="584"/>
      <c r="E24" s="584"/>
      <c r="F24" s="584"/>
      <c r="G24" s="584"/>
      <c r="H24" s="584"/>
      <c r="I24" s="584"/>
      <c r="J24" s="584"/>
      <c r="K24" s="584"/>
      <c r="L24" s="584"/>
      <c r="M24" s="584"/>
      <c r="N24" s="584"/>
      <c r="O24" s="584"/>
      <c r="P24" s="584"/>
      <c r="Q24" s="584"/>
      <c r="R24" s="585"/>
      <c r="S24" s="82"/>
    </row>
    <row r="25" spans="1:19" ht="16.899999999999999" customHeight="1">
      <c r="A25" s="77"/>
      <c r="B25" s="583"/>
      <c r="C25" s="584"/>
      <c r="D25" s="584"/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5"/>
      <c r="S25" s="82"/>
    </row>
    <row r="26" spans="1:19" ht="16.899999999999999" customHeight="1">
      <c r="A26" s="77"/>
      <c r="B26" s="583"/>
      <c r="C26" s="584"/>
      <c r="D26" s="584"/>
      <c r="E26" s="584"/>
      <c r="F26" s="584"/>
      <c r="G26" s="584"/>
      <c r="H26" s="584"/>
      <c r="I26" s="584"/>
      <c r="J26" s="584"/>
      <c r="K26" s="584"/>
      <c r="L26" s="584"/>
      <c r="M26" s="584"/>
      <c r="N26" s="584"/>
      <c r="O26" s="584"/>
      <c r="P26" s="584"/>
      <c r="Q26" s="584"/>
      <c r="R26" s="585"/>
      <c r="S26" s="82"/>
    </row>
    <row r="27" spans="1:19" ht="16.899999999999999" customHeight="1">
      <c r="A27" s="85"/>
      <c r="B27" s="589"/>
      <c r="C27" s="590"/>
      <c r="D27" s="590"/>
      <c r="E27" s="590"/>
      <c r="F27" s="590"/>
      <c r="G27" s="590"/>
      <c r="H27" s="590"/>
      <c r="I27" s="590"/>
      <c r="J27" s="590"/>
      <c r="K27" s="590"/>
      <c r="L27" s="590"/>
      <c r="M27" s="590"/>
      <c r="N27" s="590"/>
      <c r="O27" s="590"/>
      <c r="P27" s="590"/>
      <c r="Q27" s="590"/>
      <c r="R27" s="591"/>
      <c r="S27" s="174"/>
    </row>
    <row r="28" spans="1:19" ht="16.899999999999999" customHeight="1">
      <c r="A28" s="77"/>
      <c r="B28" s="583"/>
      <c r="C28" s="584"/>
      <c r="D28" s="584"/>
      <c r="E28" s="584"/>
      <c r="F28" s="584"/>
      <c r="G28" s="584"/>
      <c r="H28" s="584"/>
      <c r="I28" s="584"/>
      <c r="J28" s="584"/>
      <c r="K28" s="584"/>
      <c r="L28" s="584"/>
      <c r="M28" s="584"/>
      <c r="N28" s="584"/>
      <c r="O28" s="584"/>
      <c r="P28" s="584"/>
      <c r="Q28" s="584"/>
      <c r="R28" s="585"/>
      <c r="S28" s="82"/>
    </row>
    <row r="29" spans="1:19" ht="16.899999999999999" customHeight="1">
      <c r="A29" s="77"/>
      <c r="B29" s="583"/>
      <c r="C29" s="584"/>
      <c r="D29" s="584"/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5"/>
      <c r="S29" s="82"/>
    </row>
    <row r="30" spans="1:19" s="80" customFormat="1" ht="16.899999999999999" customHeight="1">
      <c r="A30" s="83"/>
      <c r="B30" s="586"/>
      <c r="C30" s="587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8"/>
      <c r="S30" s="84"/>
    </row>
    <row r="31" spans="1:19" ht="16.899999999999999" customHeight="1">
      <c r="A31" s="77"/>
      <c r="B31" s="583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4"/>
      <c r="R31" s="585"/>
      <c r="S31" s="82"/>
    </row>
    <row r="32" spans="1:19" ht="16.899999999999999" customHeight="1">
      <c r="A32" s="85"/>
      <c r="B32" s="589"/>
      <c r="C32" s="590"/>
      <c r="D32" s="590"/>
      <c r="E32" s="590"/>
      <c r="F32" s="590"/>
      <c r="G32" s="590"/>
      <c r="H32" s="590"/>
      <c r="I32" s="590"/>
      <c r="J32" s="590"/>
      <c r="K32" s="590"/>
      <c r="L32" s="590"/>
      <c r="M32" s="590"/>
      <c r="N32" s="590"/>
      <c r="O32" s="590"/>
      <c r="P32" s="590"/>
      <c r="Q32" s="590"/>
      <c r="R32" s="591"/>
      <c r="S32" s="174"/>
    </row>
    <row r="33" spans="1:19" ht="16.899999999999999" customHeight="1">
      <c r="A33" s="85"/>
      <c r="B33" s="589"/>
      <c r="C33" s="590"/>
      <c r="D33" s="590"/>
      <c r="E33" s="590"/>
      <c r="F33" s="590"/>
      <c r="G33" s="590"/>
      <c r="H33" s="590"/>
      <c r="I33" s="590"/>
      <c r="J33" s="590"/>
      <c r="K33" s="590"/>
      <c r="L33" s="590"/>
      <c r="M33" s="590"/>
      <c r="N33" s="590"/>
      <c r="O33" s="590"/>
      <c r="P33" s="590"/>
      <c r="Q33" s="590"/>
      <c r="R33" s="591"/>
      <c r="S33" s="174"/>
    </row>
    <row r="34" spans="1:19" s="80" customFormat="1" ht="16.899999999999999" customHeight="1">
      <c r="A34" s="83"/>
      <c r="B34" s="586"/>
      <c r="C34" s="587"/>
      <c r="D34" s="587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7"/>
      <c r="P34" s="587"/>
      <c r="Q34" s="587"/>
      <c r="R34" s="588"/>
      <c r="S34" s="84"/>
    </row>
    <row r="35" spans="1:19" ht="16.899999999999999" customHeight="1">
      <c r="A35" s="77"/>
      <c r="B35" s="583"/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584"/>
      <c r="O35" s="584"/>
      <c r="P35" s="584"/>
      <c r="Q35" s="584"/>
      <c r="R35" s="585"/>
      <c r="S35" s="82"/>
    </row>
    <row r="36" spans="1:19" ht="16.899999999999999" customHeight="1">
      <c r="A36" s="86"/>
      <c r="B36" s="592"/>
      <c r="C36" s="593"/>
      <c r="D36" s="593"/>
      <c r="E36" s="593"/>
      <c r="F36" s="593"/>
      <c r="G36" s="593"/>
      <c r="H36" s="593"/>
      <c r="I36" s="593"/>
      <c r="J36" s="593"/>
      <c r="K36" s="593"/>
      <c r="L36" s="593"/>
      <c r="M36" s="593"/>
      <c r="N36" s="593"/>
      <c r="O36" s="593"/>
      <c r="P36" s="593"/>
      <c r="Q36" s="593"/>
      <c r="R36" s="594"/>
      <c r="S36" s="174"/>
    </row>
    <row r="37" spans="1:19" s="80" customFormat="1" ht="16.899999999999999" customHeight="1">
      <c r="A37" s="83"/>
      <c r="B37" s="586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Q37" s="587"/>
      <c r="R37" s="588"/>
      <c r="S37" s="84"/>
    </row>
    <row r="38" spans="1:19" ht="16.899999999999999" customHeight="1">
      <c r="A38" s="77"/>
      <c r="B38" s="583"/>
      <c r="C38" s="584"/>
      <c r="D38" s="584"/>
      <c r="E38" s="584"/>
      <c r="F38" s="584"/>
      <c r="G38" s="584"/>
      <c r="H38" s="584"/>
      <c r="I38" s="584"/>
      <c r="J38" s="584"/>
      <c r="K38" s="584"/>
      <c r="L38" s="584"/>
      <c r="M38" s="584"/>
      <c r="N38" s="584"/>
      <c r="O38" s="584"/>
      <c r="P38" s="584"/>
      <c r="Q38" s="584"/>
      <c r="R38" s="585"/>
      <c r="S38" s="82"/>
    </row>
    <row r="39" spans="1:19" ht="16.899999999999999" customHeight="1">
      <c r="A39" s="77"/>
      <c r="B39" s="583"/>
      <c r="C39" s="584"/>
      <c r="D39" s="584"/>
      <c r="E39" s="584"/>
      <c r="F39" s="584"/>
      <c r="G39" s="584"/>
      <c r="H39" s="584"/>
      <c r="I39" s="584"/>
      <c r="J39" s="584"/>
      <c r="K39" s="584"/>
      <c r="L39" s="584"/>
      <c r="M39" s="584"/>
      <c r="N39" s="584"/>
      <c r="O39" s="584"/>
      <c r="P39" s="584"/>
      <c r="Q39" s="584"/>
      <c r="R39" s="585"/>
      <c r="S39" s="82"/>
    </row>
    <row r="40" spans="1:19" ht="16.899999999999999" customHeight="1">
      <c r="A40" s="77"/>
      <c r="B40" s="583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5"/>
      <c r="S40" s="82"/>
    </row>
    <row r="41" spans="1:19" ht="16.899999999999999" customHeight="1">
      <c r="A41" s="77"/>
      <c r="B41" s="583"/>
      <c r="C41" s="584"/>
      <c r="D41" s="584"/>
      <c r="E41" s="584"/>
      <c r="F41" s="584"/>
      <c r="G41" s="584"/>
      <c r="H41" s="584"/>
      <c r="I41" s="584"/>
      <c r="J41" s="584"/>
      <c r="K41" s="584"/>
      <c r="L41" s="584"/>
      <c r="M41" s="584"/>
      <c r="N41" s="584"/>
      <c r="O41" s="584"/>
      <c r="P41" s="584"/>
      <c r="Q41" s="584"/>
      <c r="R41" s="585"/>
      <c r="S41" s="82"/>
    </row>
    <row r="42" spans="1:19" ht="16.899999999999999" customHeight="1">
      <c r="A42" s="77"/>
      <c r="B42" s="583"/>
      <c r="C42" s="584"/>
      <c r="D42" s="584"/>
      <c r="E42" s="584"/>
      <c r="F42" s="584"/>
      <c r="G42" s="584"/>
      <c r="H42" s="584"/>
      <c r="I42" s="584"/>
      <c r="J42" s="584"/>
      <c r="K42" s="584"/>
      <c r="L42" s="584"/>
      <c r="M42" s="584"/>
      <c r="N42" s="584"/>
      <c r="O42" s="584"/>
      <c r="P42" s="584"/>
      <c r="Q42" s="584"/>
      <c r="R42" s="585"/>
      <c r="S42" s="82"/>
    </row>
    <row r="43" spans="1:19" ht="16.899999999999999" customHeight="1">
      <c r="A43" s="77"/>
      <c r="B43" s="583"/>
      <c r="C43" s="584"/>
      <c r="D43" s="584"/>
      <c r="E43" s="584"/>
      <c r="F43" s="584"/>
      <c r="G43" s="584"/>
      <c r="H43" s="584"/>
      <c r="I43" s="584"/>
      <c r="J43" s="584"/>
      <c r="K43" s="584"/>
      <c r="L43" s="584"/>
      <c r="M43" s="584"/>
      <c r="N43" s="584"/>
      <c r="O43" s="584"/>
      <c r="P43" s="584"/>
      <c r="Q43" s="584"/>
      <c r="R43" s="585"/>
      <c r="S43" s="82"/>
    </row>
    <row r="44" spans="1:19" ht="16.899999999999999" customHeight="1">
      <c r="A44" s="85"/>
      <c r="B44" s="589"/>
      <c r="C44" s="590"/>
      <c r="D44" s="590"/>
      <c r="E44" s="590"/>
      <c r="F44" s="590"/>
      <c r="G44" s="590"/>
      <c r="H44" s="590"/>
      <c r="I44" s="590"/>
      <c r="J44" s="590"/>
      <c r="K44" s="590"/>
      <c r="L44" s="590"/>
      <c r="M44" s="590"/>
      <c r="N44" s="590"/>
      <c r="O44" s="590"/>
      <c r="P44" s="590"/>
      <c r="Q44" s="590"/>
      <c r="R44" s="591"/>
      <c r="S44" s="174"/>
    </row>
    <row r="45" spans="1:19" ht="16.899999999999999" customHeight="1">
      <c r="A45" s="81"/>
      <c r="B45" s="601"/>
      <c r="C45" s="602"/>
      <c r="D45" s="602"/>
      <c r="E45" s="602"/>
      <c r="F45" s="602"/>
      <c r="G45" s="602"/>
      <c r="H45" s="602"/>
      <c r="I45" s="602"/>
      <c r="J45" s="602"/>
      <c r="K45" s="602"/>
      <c r="L45" s="602"/>
      <c r="M45" s="602"/>
      <c r="N45" s="602"/>
      <c r="O45" s="602"/>
      <c r="P45" s="602"/>
      <c r="Q45" s="602"/>
      <c r="R45" s="603"/>
      <c r="S45" s="82"/>
    </row>
    <row r="46" spans="1:19" ht="16.899999999999999" customHeight="1">
      <c r="A46" s="77"/>
      <c r="B46" s="583"/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584"/>
      <c r="O46" s="584"/>
      <c r="P46" s="584"/>
      <c r="Q46" s="584"/>
      <c r="R46" s="585"/>
      <c r="S46" s="82"/>
    </row>
    <row r="47" spans="1:19" ht="16.899999999999999" customHeight="1">
      <c r="A47" s="77"/>
      <c r="B47" s="583"/>
      <c r="C47" s="584"/>
      <c r="D47" s="584"/>
      <c r="E47" s="584"/>
      <c r="F47" s="584"/>
      <c r="G47" s="584"/>
      <c r="H47" s="584"/>
      <c r="I47" s="584"/>
      <c r="J47" s="584"/>
      <c r="K47" s="584"/>
      <c r="L47" s="584"/>
      <c r="M47" s="584"/>
      <c r="N47" s="584"/>
      <c r="O47" s="584"/>
      <c r="P47" s="584"/>
      <c r="Q47" s="584"/>
      <c r="R47" s="585"/>
      <c r="S47" s="77"/>
    </row>
    <row r="48" spans="1:19" ht="16.899999999999999" customHeight="1">
      <c r="A48" s="107"/>
      <c r="B48" s="595"/>
      <c r="C48" s="596"/>
      <c r="D48" s="596"/>
      <c r="E48" s="596"/>
      <c r="F48" s="596"/>
      <c r="G48" s="596"/>
      <c r="H48" s="596"/>
      <c r="I48" s="596"/>
      <c r="J48" s="596"/>
      <c r="K48" s="596"/>
      <c r="L48" s="596"/>
      <c r="M48" s="596"/>
      <c r="N48" s="596"/>
      <c r="O48" s="596"/>
      <c r="P48" s="596"/>
      <c r="Q48" s="596"/>
      <c r="R48" s="597"/>
      <c r="S48" s="107"/>
    </row>
    <row r="49" spans="1:19" ht="16.899999999999999" customHeight="1">
      <c r="A49" s="107"/>
      <c r="B49" s="595"/>
      <c r="C49" s="596"/>
      <c r="D49" s="596"/>
      <c r="E49" s="596"/>
      <c r="F49" s="596"/>
      <c r="G49" s="596"/>
      <c r="H49" s="596"/>
      <c r="I49" s="596"/>
      <c r="J49" s="596"/>
      <c r="K49" s="596"/>
      <c r="L49" s="596"/>
      <c r="M49" s="596"/>
      <c r="N49" s="596"/>
      <c r="O49" s="596"/>
      <c r="P49" s="596"/>
      <c r="Q49" s="596"/>
      <c r="R49" s="597"/>
      <c r="S49" s="107"/>
    </row>
    <row r="50" spans="1:19" ht="16.899999999999999" customHeight="1">
      <c r="A50" s="107"/>
      <c r="B50" s="598"/>
      <c r="C50" s="599"/>
      <c r="D50" s="599"/>
      <c r="E50" s="599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599"/>
      <c r="R50" s="600"/>
      <c r="S50" s="107"/>
    </row>
    <row r="51" spans="1:19" ht="16.899999999999999" customHeight="1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VILLE DE NAMUR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92094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294</v>
      </c>
      <c r="B6" s="206"/>
      <c r="C6" s="206"/>
      <c r="D6" s="206"/>
      <c r="E6" s="206"/>
      <c r="F6" s="52"/>
      <c r="G6" s="68"/>
      <c r="H6" s="68"/>
      <c r="I6" s="3"/>
      <c r="J6" s="3"/>
      <c r="K6" s="3"/>
      <c r="L6" s="3"/>
      <c r="M6" s="203"/>
      <c r="N6" s="203"/>
      <c r="O6" s="203"/>
      <c r="P6" s="203"/>
      <c r="Q6" s="3"/>
      <c r="R6" s="3"/>
      <c r="S6" s="3"/>
    </row>
    <row r="7" spans="1:19" ht="16.899999999999999" customHeight="1">
      <c r="A7" s="30"/>
      <c r="B7" s="206"/>
      <c r="C7" s="206"/>
      <c r="D7" s="206"/>
      <c r="E7" s="206"/>
      <c r="F7" s="52"/>
      <c r="G7" s="52"/>
      <c r="H7" s="52"/>
      <c r="I7" s="203"/>
      <c r="J7" s="203"/>
      <c r="K7" s="203"/>
      <c r="L7" s="203"/>
      <c r="M7" s="203"/>
      <c r="N7" s="203"/>
      <c r="O7" s="203"/>
      <c r="P7" s="203"/>
      <c r="Q7" s="203"/>
      <c r="R7" s="3"/>
      <c r="S7" s="3"/>
    </row>
    <row r="8" spans="1:19" ht="16.899999999999999" customHeight="1">
      <c r="A8" s="207" t="s">
        <v>307</v>
      </c>
      <c r="B8" s="30"/>
      <c r="C8" s="208"/>
      <c r="D8" s="208"/>
      <c r="E8" s="208"/>
      <c r="F8" s="207" t="s">
        <v>308</v>
      </c>
      <c r="G8" s="208"/>
      <c r="H8" s="208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5"/>
    </row>
    <row r="9" spans="1:19" ht="49.9" customHeight="1">
      <c r="A9" s="604" t="s">
        <v>309</v>
      </c>
      <c r="B9" s="604"/>
      <c r="C9" s="604"/>
      <c r="D9" s="604"/>
      <c r="E9" s="604"/>
      <c r="F9" s="605" t="s">
        <v>310</v>
      </c>
      <c r="G9" s="605"/>
      <c r="H9" s="605"/>
      <c r="I9" s="605"/>
      <c r="J9" s="605"/>
      <c r="K9" s="605"/>
      <c r="L9" s="605"/>
      <c r="M9" s="605"/>
      <c r="N9" s="605"/>
      <c r="O9" s="605"/>
      <c r="P9" s="605"/>
      <c r="Q9" s="605"/>
      <c r="R9" s="605"/>
      <c r="S9" s="605"/>
    </row>
    <row r="10" spans="1:19" ht="49.9" customHeight="1">
      <c r="A10" s="604" t="s">
        <v>30</v>
      </c>
      <c r="B10" s="604"/>
      <c r="C10" s="604"/>
      <c r="D10" s="604"/>
      <c r="E10" s="604"/>
      <c r="F10" s="605" t="s">
        <v>311</v>
      </c>
      <c r="G10" s="605"/>
      <c r="H10" s="605"/>
      <c r="I10" s="605"/>
      <c r="J10" s="605"/>
      <c r="K10" s="605"/>
      <c r="L10" s="605"/>
      <c r="M10" s="605"/>
      <c r="N10" s="605"/>
      <c r="O10" s="605"/>
      <c r="P10" s="605"/>
      <c r="Q10" s="605"/>
      <c r="R10" s="605"/>
      <c r="S10" s="605"/>
    </row>
    <row r="11" spans="1:19" ht="49.9" customHeight="1">
      <c r="A11" s="604" t="s">
        <v>312</v>
      </c>
      <c r="B11" s="604"/>
      <c r="C11" s="604"/>
      <c r="D11" s="604"/>
      <c r="E11" s="604"/>
      <c r="F11" s="605" t="s">
        <v>313</v>
      </c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</row>
    <row r="12" spans="1:19" ht="49.9" customHeight="1">
      <c r="A12" s="604" t="s">
        <v>314</v>
      </c>
      <c r="B12" s="604"/>
      <c r="C12" s="604"/>
      <c r="D12" s="604"/>
      <c r="E12" s="604"/>
      <c r="F12" s="605" t="s">
        <v>334</v>
      </c>
      <c r="G12" s="605"/>
      <c r="H12" s="605"/>
      <c r="I12" s="605"/>
      <c r="J12" s="605"/>
      <c r="K12" s="605"/>
      <c r="L12" s="605"/>
      <c r="M12" s="605"/>
      <c r="N12" s="605"/>
      <c r="O12" s="605"/>
      <c r="P12" s="605"/>
      <c r="Q12" s="605"/>
      <c r="R12" s="605"/>
      <c r="S12" s="605"/>
    </row>
    <row r="13" spans="1:19" ht="49.9" customHeight="1">
      <c r="A13" s="604" t="s">
        <v>315</v>
      </c>
      <c r="B13" s="604"/>
      <c r="C13" s="604"/>
      <c r="D13" s="604"/>
      <c r="E13" s="604"/>
      <c r="F13" s="605" t="s">
        <v>316</v>
      </c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5"/>
      <c r="S13" s="605"/>
    </row>
    <row r="14" spans="1:19" ht="49.9" customHeight="1">
      <c r="A14" s="604" t="s">
        <v>317</v>
      </c>
      <c r="B14" s="604"/>
      <c r="C14" s="604"/>
      <c r="D14" s="604"/>
      <c r="E14" s="604"/>
      <c r="F14" s="605" t="s">
        <v>335</v>
      </c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</row>
    <row r="15" spans="1:19" ht="52.15" customHeight="1">
      <c r="A15" s="604" t="s">
        <v>318</v>
      </c>
      <c r="B15" s="604"/>
      <c r="C15" s="604"/>
      <c r="D15" s="604"/>
      <c r="E15" s="604"/>
      <c r="F15" s="605" t="s">
        <v>319</v>
      </c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5"/>
      <c r="S15" s="605"/>
    </row>
    <row r="16" spans="1:19" ht="49.9" customHeight="1">
      <c r="A16" s="606" t="s">
        <v>320</v>
      </c>
      <c r="B16" s="606"/>
      <c r="C16" s="606"/>
      <c r="D16" s="606"/>
      <c r="E16" s="606"/>
      <c r="F16" s="605" t="s">
        <v>321</v>
      </c>
      <c r="G16" s="605"/>
      <c r="H16" s="605"/>
      <c r="I16" s="605"/>
      <c r="J16" s="605"/>
      <c r="K16" s="605"/>
      <c r="L16" s="605"/>
      <c r="M16" s="605"/>
      <c r="N16" s="605"/>
      <c r="O16" s="605"/>
      <c r="P16" s="605"/>
      <c r="Q16" s="605"/>
      <c r="R16" s="605"/>
      <c r="S16" s="605"/>
    </row>
    <row r="17" spans="1:19" ht="49.9" customHeight="1">
      <c r="A17" s="604" t="s">
        <v>322</v>
      </c>
      <c r="B17" s="604"/>
      <c r="C17" s="604"/>
      <c r="D17" s="604"/>
      <c r="E17" s="604"/>
      <c r="F17" s="605" t="s">
        <v>336</v>
      </c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5"/>
      <c r="S17" s="605"/>
    </row>
    <row r="18" spans="1:19" ht="49.9" customHeight="1">
      <c r="A18" s="604" t="s">
        <v>323</v>
      </c>
      <c r="B18" s="604"/>
      <c r="C18" s="604"/>
      <c r="D18" s="604"/>
      <c r="E18" s="604"/>
      <c r="F18" s="605" t="s">
        <v>324</v>
      </c>
      <c r="G18" s="605"/>
      <c r="H18" s="605"/>
      <c r="I18" s="605"/>
      <c r="J18" s="605"/>
      <c r="K18" s="605"/>
      <c r="L18" s="605"/>
      <c r="M18" s="605"/>
      <c r="N18" s="605"/>
      <c r="O18" s="605"/>
      <c r="P18" s="605"/>
      <c r="Q18" s="605"/>
      <c r="R18" s="605"/>
      <c r="S18" s="605"/>
    </row>
    <row r="19" spans="1:19" s="80" customFormat="1" ht="16.899999999999999" customHeight="1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4"/>
    </row>
    <row r="20" spans="1:19" s="80" customFormat="1" ht="16.899999999999999" customHeight="1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4"/>
    </row>
    <row r="21" spans="1:19" ht="16.899999999999999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82"/>
    </row>
    <row r="22" spans="1:19" ht="16.899999999999999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82"/>
    </row>
    <row r="23" spans="1:19" ht="16.899999999999999" customHeigh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82"/>
    </row>
    <row r="24" spans="1:19" ht="16.899999999999999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82"/>
    </row>
    <row r="25" spans="1:19" ht="16.899999999999999" customHeight="1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82"/>
    </row>
    <row r="26" spans="1:19" ht="16.899999999999999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82"/>
    </row>
    <row r="27" spans="1:19" ht="16.899999999999999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174"/>
    </row>
    <row r="28" spans="1:19" ht="16.899999999999999" customHeigh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82"/>
    </row>
    <row r="29" spans="1:19" ht="16.899999999999999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82"/>
    </row>
    <row r="30" spans="1:19" s="80" customFormat="1" ht="16.899999999999999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4"/>
    </row>
    <row r="31" spans="1:19" ht="16.899999999999999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82"/>
    </row>
    <row r="32" spans="1:19" ht="16.899999999999999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174"/>
    </row>
    <row r="33" spans="1:19" ht="16.899999999999999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174"/>
    </row>
    <row r="34" spans="1:19" s="80" customFormat="1" ht="16.899999999999999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/>
    </row>
    <row r="35" spans="1:19" ht="16.899999999999999" customHeight="1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82"/>
    </row>
    <row r="36" spans="1:19" ht="16.899999999999999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174"/>
    </row>
    <row r="37" spans="1:19" s="80" customFormat="1" ht="16.899999999999999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4"/>
    </row>
    <row r="38" spans="1:19" ht="16.899999999999999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82"/>
    </row>
    <row r="39" spans="1:19" ht="16.899999999999999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82"/>
    </row>
    <row r="40" spans="1:19" ht="16.899999999999999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82"/>
    </row>
    <row r="41" spans="1:19" ht="16.899999999999999" customHeigh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82"/>
    </row>
    <row r="42" spans="1:19" ht="16.899999999999999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82"/>
    </row>
    <row r="43" spans="1:19" ht="16.899999999999999" customHeigh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82"/>
    </row>
    <row r="44" spans="1:19" ht="16.899999999999999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174"/>
    </row>
    <row r="45" spans="1:19" ht="16.899999999999999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</row>
    <row r="46" spans="1:19" ht="16.899999999999999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82"/>
    </row>
    <row r="47" spans="1:19" ht="16.899999999999999" customHeigh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16.899999999999999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82"/>
    </row>
    <row r="49" spans="1:19" ht="16.899999999999999" customHeight="1">
      <c r="A49" s="107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07"/>
    </row>
    <row r="50" spans="1:19" ht="16.899999999999999" customHeight="1">
      <c r="A50" s="107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07"/>
    </row>
    <row r="51" spans="1:19" ht="16.899999999999999" customHeight="1">
      <c r="A51" s="107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07"/>
    </row>
    <row r="52" spans="1:19" ht="16.899999999999999" customHeight="1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Thiry Vincent</cp:lastModifiedBy>
  <cp:lastPrinted>2019-04-29T14:14:47Z</cp:lastPrinted>
  <dcterms:created xsi:type="dcterms:W3CDTF">2006-02-10T09:03:57Z</dcterms:created>
  <dcterms:modified xsi:type="dcterms:W3CDTF">2023-01-20T08:52:55Z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