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GF\COMPTABILITE\Clôtures\Annuelles\2024\Compte définitif\EnvoiFichiers\SiteInternet\"/>
    </mc:Choice>
  </mc:AlternateContent>
  <xr:revisionPtr revIDLastSave="0" documentId="13_ncr:1_{1F34B35E-E9B6-43E9-8D6B-78549DC6F0B6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33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10" i="16" s="1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51" i="18" l="1"/>
  <c r="F51" i="18"/>
  <c r="F54" i="17" s="1"/>
  <c r="H55" i="18"/>
  <c r="H65" i="18" s="1"/>
  <c r="F33" i="18"/>
  <c r="H52" i="17"/>
  <c r="F52" i="17"/>
  <c r="F36" i="17"/>
  <c r="F33" i="16"/>
  <c r="H33" i="16"/>
  <c r="H57" i="16" s="1"/>
  <c r="H43" i="15"/>
  <c r="F43" i="15"/>
  <c r="F10" i="15"/>
  <c r="F66" i="15" s="1"/>
  <c r="H10" i="15"/>
  <c r="H66" i="15" s="1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3" i="18"/>
  <c r="K10" i="23"/>
  <c r="N10" i="23"/>
  <c r="F57" i="16"/>
  <c r="Q10" i="23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F55" i="18" l="1"/>
  <c r="F65" i="18" s="1"/>
  <c r="F38" i="17"/>
  <c r="F56" i="17"/>
  <c r="F35" i="18"/>
  <c r="T9" i="29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H38" i="17"/>
  <c r="H35" i="18"/>
  <c r="H56" i="17"/>
  <c r="F57" i="18" l="1"/>
  <c r="F65" i="17"/>
  <c r="F58" i="17"/>
  <c r="H58" i="17"/>
  <c r="H57" i="18"/>
  <c r="H65" i="17"/>
</calcChain>
</file>

<file path=xl/sharedStrings.xml><?xml version="1.0" encoding="utf-8"?>
<sst xmlns="http://schemas.openxmlformats.org/spreadsheetml/2006/main" count="538" uniqueCount="352">
  <si>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</si>
  <si>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</si>
  <si>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</si>
  <si>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</si>
  <si>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</si>
  <si>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</si>
  <si>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</si>
  <si>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</si>
  <si>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</si>
  <si>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</si>
  <si>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</si>
  <si>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</si>
  <si>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</si>
  <si>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</si>
  <si>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</si>
  <si>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</si>
  <si>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</si>
  <si>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</si>
  <si>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</si>
  <si>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</si>
  <si>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</si>
  <si>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</si>
  <si>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</si>
  <si>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</si>
  <si>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</si>
  <si>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</si>
  <si>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</si>
  <si>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</si>
  <si>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</si>
  <si>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</si>
  <si>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</si>
  <si>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</si>
  <si>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</si>
  <si>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</si>
  <si>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</si>
  <si>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</si>
  <si>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</si>
  <si>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</si>
  <si>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</si>
  <si>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</si>
  <si>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</si>
  <si>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</si>
  <si>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</si>
  <si>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</si>
  <si>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</si>
  <si>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</si>
  <si>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</si>
  <si>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</si>
  <si>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</si>
  <si>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</si>
  <si>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</si>
  <si>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</si>
  <si>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</si>
  <si>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</si>
  <si>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</si>
  <si>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</si>
  <si>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</si>
  <si>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</si>
  <si>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</si>
  <si>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</si>
  <si>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</si>
  <si>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</si>
  <si>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</si>
  <si>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</si>
  <si>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</si>
  <si>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</si>
  <si>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</si>
  <si>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</si>
  <si>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</si>
  <si>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</si>
  <si>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</si>
  <si>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</si>
  <si>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</si>
  <si>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</si>
  <si>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</si>
  <si>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</si>
  <si>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</si>
  <si>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</si>
  <si>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</si>
  <si>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</si>
  <si>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</si>
  <si>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</si>
  <si>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</si>
  <si>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</si>
  <si>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</si>
  <si>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</si>
  <si>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</si>
  <si>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</si>
  <si>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</si>
  <si>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</si>
  <si>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</si>
  <si>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</si>
  <si>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</si>
  <si>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</si>
  <si>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</si>
  <si>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</si>
  <si>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</si>
  <si>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</si>
  <si>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</si>
  <si>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</si>
  <si>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</si>
  <si>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</si>
  <si>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</si>
  <si>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</si>
  <si>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</si>
  <si>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</si>
  <si>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</si>
  <si>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</si>
  <si>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</si>
  <si>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</si>
  <si>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</si>
  <si>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</si>
  <si>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</si>
  <si>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</si>
  <si>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</si>
  <si>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</si>
  <si>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</si>
  <si>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</si>
  <si>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</si>
  <si>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</si>
  <si>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</si>
  <si>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</si>
  <si>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</si>
  <si>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</si>
  <si>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</si>
  <si>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</si>
  <si>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</si>
  <si>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</si>
  <si>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</si>
  <si>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</si>
  <si>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</si>
  <si>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</si>
  <si>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</si>
  <si>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</si>
  <si>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</si>
  <si>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</si>
  <si>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</si>
  <si>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</si>
  <si>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</si>
  <si>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</si>
  <si>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</si>
  <si>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</si>
  <si>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</si>
  <si>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</si>
  <si>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</si>
  <si>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</si>
  <si>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</si>
  <si>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</si>
  <si>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</si>
  <si>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</si>
  <si>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</si>
  <si>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</si>
  <si>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</si>
  <si>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</si>
  <si>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</si>
  <si>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</si>
  <si>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</si>
  <si>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</si>
  <si>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</si>
  <si>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</si>
  <si>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</si>
  <si>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</si>
  <si>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</si>
  <si>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</si>
  <si>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</si>
  <si>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</si>
  <si>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</si>
  <si>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</si>
  <si>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</si>
  <si>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</si>
  <si>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</si>
  <si>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</si>
  <si>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</si>
  <si>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</si>
  <si>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</si>
  <si>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</si>
  <si>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</si>
  <si>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</si>
  <si>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</si>
  <si>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</si>
  <si>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</si>
  <si>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</si>
  <si>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</si>
  <si>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</si>
  <si>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</si>
  <si>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</si>
  <si>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</si>
  <si>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</si>
  <si>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</si>
  <si>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</si>
  <si>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</si>
  <si>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</si>
  <si>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</si>
  <si>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</si>
  <si>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</si>
  <si>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</si>
  <si>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</si>
  <si>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</si>
  <si>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</si>
  <si>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</si>
  <si>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</si>
  <si>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</si>
  <si>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</si>
  <si>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</si>
  <si>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</si>
  <si>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</si>
  <si>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</si>
  <si>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</si>
  <si>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</si>
  <si>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</si>
  <si>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</si>
  <si>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</si>
  <si>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</si>
  <si>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</si>
  <si>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</si>
  <si>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</si>
  <si>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</si>
  <si>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</si>
  <si>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</si>
  <si>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</si>
  <si>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</si>
  <si>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</si>
  <si>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</si>
  <si>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</si>
  <si>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</si>
  <si>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</si>
  <si>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</si>
  <si>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</si>
  <si>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</si>
  <si>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</si>
  <si>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</si>
  <si>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</si>
  <si>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</si>
  <si>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</si>
  <si>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</si>
  <si>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</si>
  <si>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</si>
  <si>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</si>
  <si>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</si>
  <si>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</si>
  <si>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</si>
  <si>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</si>
  <si>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</si>
  <si>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</si>
  <si>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</si>
  <si>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</si>
  <si>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</si>
  <si>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</si>
  <si>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</si>
  <si>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</si>
  <si>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</si>
  <si>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</si>
  <si>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</si>
  <si>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</si>
  <si>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</si>
  <si>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</si>
  <si>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</si>
  <si>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</si>
  <si>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</si>
  <si>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</si>
  <si>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</si>
  <si>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</si>
  <si>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</si>
  <si>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</si>
  <si>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</si>
  <si>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</si>
  <si>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</si>
  <si>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</si>
  <si>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</si>
  <si>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</si>
  <si>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</si>
  <si>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</si>
  <si>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</si>
  <si>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</si>
  <si>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</si>
  <si>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</si>
  <si>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</si>
  <si>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</si>
  <si>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</si>
  <si>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</si>
  <si>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</si>
  <si>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</si>
  <si>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</si>
  <si>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</si>
  <si>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</si>
  <si>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</si>
  <si>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</si>
  <si>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</si>
  <si>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</si>
  <si>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</si>
  <si>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</si>
  <si>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</si>
  <si>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</si>
  <si>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</si>
  <si>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</si>
  <si>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</si>
  <si>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</si>
  <si>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</si>
  <si>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</si>
  <si>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</si>
  <si>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</si>
  <si>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</si>
  <si>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</si>
  <si>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</si>
  <si>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</si>
  <si>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</si>
  <si>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</si>
  <si>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</si>
  <si>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</si>
  <si>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</si>
  <si>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</si>
  <si>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</si>
  <si>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</si>
  <si>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</si>
  <si>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</si>
  <si>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</si>
  <si>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</si>
  <si>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</si>
  <si>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</si>
  <si>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</si>
  <si>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</si>
  <si>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</si>
  <si>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</si>
  <si>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</si>
  <si>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</si>
  <si>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</si>
  <si>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</si>
  <si>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</si>
  <si>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</si>
  <si>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</si>
  <si>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</si>
  <si>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</si>
  <si>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</si>
  <si>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</si>
  <si>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</si>
  <si>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</si>
  <si>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</si>
  <si>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</si>
  <si>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Ville De Namur</t>
  </si>
  <si>
    <t>Administration communale de :</t>
  </si>
  <si>
    <t>VILLE DE NAMUR</t>
  </si>
  <si>
    <t>Hôtel de Ville</t>
  </si>
  <si>
    <t>5000 NAMUR</t>
  </si>
  <si>
    <t>www.ville.namur.be</t>
  </si>
  <si>
    <t>14/10/2025</t>
  </si>
  <si>
    <t>Compte</t>
  </si>
  <si>
    <t>Laurence LEPRINCE</t>
  </si>
  <si>
    <t>081-246.411</t>
  </si>
  <si>
    <t>dg@ville.namur.be</t>
  </si>
  <si>
    <t>Marc BRUYR</t>
  </si>
  <si>
    <t>081-246.270</t>
  </si>
  <si>
    <t>marc.bruyr@ville.namur.be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</si>
</sst>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9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166" fontId="17" fillId="13" borderId="23" xfId="5" applyNumberFormat="1" applyFont="1" applyFill="1" applyBorder="1" applyAlignment="1">
      <alignment horizontal="center" vertical="center"/>
    </xf>
    <xf numFmtId="166" fontId="17" fillId="13" borderId="24" xfId="5" applyNumberFormat="1" applyFont="1" applyFill="1" applyBorder="1" applyAlignment="1">
      <alignment horizontal="center" vertical="center"/>
    </xf>
    <xf numFmtId="166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4" fontId="13" fillId="18" borderId="23" xfId="5" applyNumberFormat="1" applyFont="1" applyFill="1" applyBorder="1" applyAlignment="1">
      <alignment vertical="center"/>
    </xf>
    <xf numFmtId="164" fontId="13" fillId="18" borderId="24" xfId="5" applyNumberFormat="1" applyFont="1" applyFill="1" applyBorder="1" applyAlignment="1">
      <alignment vertical="center"/>
    </xf>
    <xf numFmtId="164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164" fontId="13" fillId="14" borderId="23" xfId="5" applyNumberFormat="1" applyFont="1" applyFill="1" applyBorder="1" applyAlignment="1">
      <alignment vertical="center"/>
    </xf>
    <xf numFmtId="164" fontId="13" fillId="14" borderId="24" xfId="5" applyNumberFormat="1" applyFont="1" applyFill="1" applyBorder="1" applyAlignment="1">
      <alignment vertical="center"/>
    </xf>
    <xf numFmtId="164" fontId="13" fillId="14" borderId="25" xfId="5" applyNumberFormat="1" applyFont="1" applyFill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-1032348.869999975</c:v>
                </c:pt>
                <c:pt idx="1">
                  <c:v>-10757048.130000025</c:v>
                </c:pt>
                <c:pt idx="2">
                  <c:v>0</c:v>
                </c:pt>
                <c:pt idx="3">
                  <c:v>0</c:v>
                </c:pt>
                <c:pt idx="4">
                  <c:v>1372173.2600000203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6064551.9000000358</c:v>
                </c:pt>
                <c:pt idx="1">
                  <c:v>-1394188.5200000405</c:v>
                </c:pt>
                <c:pt idx="2">
                  <c:v>0</c:v>
                </c:pt>
                <c:pt idx="3">
                  <c:v>0</c:v>
                </c:pt>
                <c:pt idx="4">
                  <c:v>3552612.9500000179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189835360.70999998</c:v>
                </c:pt>
                <c:pt idx="1">
                  <c:v>197660206.16000003</c:v>
                </c:pt>
                <c:pt idx="2">
                  <c:v>222315446.60999998</c:v>
                </c:pt>
                <c:pt idx="3">
                  <c:v>259801196.93000001</c:v>
                </c:pt>
                <c:pt idx="4">
                  <c:v>249589898.19999999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188803011.84</c:v>
                </c:pt>
                <c:pt idx="1">
                  <c:v>186903158.03</c:v>
                </c:pt>
                <c:pt idx="2">
                  <c:v>222315446.60999998</c:v>
                </c:pt>
                <c:pt idx="3">
                  <c:v>259801196.93000001</c:v>
                </c:pt>
                <c:pt idx="4">
                  <c:v>250962071.46000001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32351417.620000001</c:v>
                </c:pt>
                <c:pt idx="1">
                  <c:v>37120113.289999999</c:v>
                </c:pt>
                <c:pt idx="2">
                  <c:v>60390532.939999998</c:v>
                </c:pt>
                <c:pt idx="3">
                  <c:v>103288453.06999999</c:v>
                </c:pt>
                <c:pt idx="4">
                  <c:v>82369959.980000004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18809417.739999998</c:v>
                </c:pt>
                <c:pt idx="1">
                  <c:v>14507716.050000001</c:v>
                </c:pt>
                <c:pt idx="2">
                  <c:v>52424305.280000001</c:v>
                </c:pt>
                <c:pt idx="3">
                  <c:v>57205651.109999999</c:v>
                </c:pt>
                <c:pt idx="4">
                  <c:v>28472111.699999999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303" t="s">
        <v>294</v>
      </c>
      <c r="B1" s="304"/>
      <c r="C1" s="304"/>
      <c r="D1" s="304"/>
      <c r="E1" s="304"/>
      <c r="F1" s="304"/>
      <c r="G1" s="591" t="s">
        <v>338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264"/>
      <c r="U1" s="237" t="s">
        <v>12</v>
      </c>
      <c r="V1" s="275">
        <v>92094</v>
      </c>
    </row>
    <row r="2" spans="1:22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265"/>
      <c r="U2" s="238" t="s">
        <v>1</v>
      </c>
      <c r="V2" s="276">
        <f>R27</f>
        <v>2024</v>
      </c>
    </row>
    <row r="3" spans="1:22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32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57" customHeight="1">
      <c r="C7" s="218"/>
      <c r="D7" s="219"/>
      <c r="E7" s="219"/>
      <c r="F7" s="281"/>
      <c r="G7" s="291" t="s">
        <v>336</v>
      </c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2"/>
      <c r="U7" s="223"/>
    </row>
    <row r="8" spans="1:22" ht="13.9" customHeight="1">
      <c r="C8" s="218"/>
      <c r="D8" s="219"/>
      <c r="E8" s="219"/>
      <c r="F8" s="28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86"/>
      <c r="T9" s="282"/>
      <c r="U9" s="223"/>
    </row>
    <row r="10" spans="1:22" ht="13.9" customHeight="1">
      <c r="C10" s="218"/>
      <c r="D10" s="219"/>
      <c r="E10" s="219"/>
      <c r="F10" s="28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292" t="s">
        <v>335</v>
      </c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4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92" t="s">
        <v>339</v>
      </c>
      <c r="D17" s="289"/>
      <c r="E17" s="289"/>
      <c r="F17" s="289"/>
      <c r="G17" s="289"/>
      <c r="H17" s="289"/>
      <c r="I17" s="289"/>
      <c r="J17" s="593" t="s">
        <v>340</v>
      </c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5" t="s">
        <v>4</v>
      </c>
      <c r="D19" s="289"/>
      <c r="E19" s="289"/>
      <c r="F19" s="289"/>
      <c r="G19" s="289"/>
      <c r="H19" s="289"/>
      <c r="I19" s="290"/>
      <c r="J19" s="594" t="s">
        <v>341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95" t="s">
        <v>342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6" t="s">
        <v>343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10" t="s">
        <v>334</v>
      </c>
      <c r="D23" s="311"/>
      <c r="E23" s="311"/>
      <c r="F23" s="311"/>
      <c r="G23" s="311"/>
      <c r="H23" s="311"/>
      <c r="I23" s="312"/>
      <c r="J23" s="597" t="s">
        <v>344</v>
      </c>
      <c r="K23" s="231"/>
      <c r="L23" s="231"/>
      <c r="M23" s="232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5" t="s">
        <v>38</v>
      </c>
      <c r="D25" s="289"/>
      <c r="E25" s="289"/>
      <c r="F25" s="289"/>
      <c r="G25" s="289"/>
      <c r="H25" s="289"/>
      <c r="I25" s="290"/>
      <c r="J25" s="597"/>
      <c r="K25" s="231"/>
      <c r="L25" s="231"/>
      <c r="M25" s="232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5" t="s">
        <v>297</v>
      </c>
      <c r="D27" s="289"/>
      <c r="E27" s="289"/>
      <c r="F27" s="289"/>
      <c r="G27" s="289"/>
      <c r="H27" s="289"/>
      <c r="I27" s="290"/>
      <c r="J27" s="598" t="s">
        <v>345</v>
      </c>
      <c r="K27" s="279"/>
      <c r="L27" s="231"/>
      <c r="M27" s="232"/>
      <c r="O27" s="289" t="s">
        <v>1</v>
      </c>
      <c r="P27" s="289"/>
      <c r="Q27" s="290"/>
      <c r="R27" s="314">
        <v>2024</v>
      </c>
      <c r="S27" s="31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301" t="s">
        <v>35</v>
      </c>
      <c r="D29" s="302"/>
      <c r="E29" s="302"/>
      <c r="F29" s="302"/>
      <c r="G29" s="302"/>
      <c r="H29" s="302"/>
      <c r="I29" s="302"/>
      <c r="J29" s="599" t="s">
        <v>346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299" t="s">
        <v>5</v>
      </c>
      <c r="D30" s="300"/>
      <c r="E30" s="300"/>
      <c r="F30" s="300"/>
      <c r="G30" s="300"/>
      <c r="H30" s="300"/>
      <c r="I30" s="300"/>
      <c r="J30" s="600" t="s">
        <v>347</v>
      </c>
      <c r="K30" s="309"/>
      <c r="L30" s="309"/>
      <c r="M30" s="309"/>
      <c r="N30" s="309"/>
      <c r="O30" s="309"/>
      <c r="P30" s="309"/>
      <c r="Q30" s="309"/>
      <c r="R30" s="309"/>
      <c r="S30" s="309"/>
      <c r="T30" s="2"/>
      <c r="U30" s="7"/>
    </row>
    <row r="31" spans="3:21" ht="16.899999999999999" customHeight="1">
      <c r="C31" s="295" t="s">
        <v>6</v>
      </c>
      <c r="D31" s="289"/>
      <c r="E31" s="289"/>
      <c r="F31" s="289"/>
      <c r="G31" s="289"/>
      <c r="H31" s="289"/>
      <c r="I31" s="289"/>
      <c r="J31" s="601"/>
      <c r="K31" s="297"/>
      <c r="L31" s="297"/>
      <c r="M31" s="297"/>
      <c r="N31" s="297"/>
      <c r="O31" s="297"/>
      <c r="P31" s="297"/>
      <c r="Q31" s="297"/>
      <c r="R31" s="297"/>
      <c r="S31" s="297"/>
      <c r="T31" s="2"/>
      <c r="U31" s="7"/>
    </row>
    <row r="32" spans="3:21" ht="16.899999999999999" customHeight="1">
      <c r="C32" s="295" t="s">
        <v>7</v>
      </c>
      <c r="D32" s="289"/>
      <c r="E32" s="289"/>
      <c r="F32" s="289"/>
      <c r="G32" s="289"/>
      <c r="H32" s="289"/>
      <c r="I32" s="289"/>
      <c r="J32" s="602" t="s">
        <v>348</v>
      </c>
      <c r="K32" s="298"/>
      <c r="L32" s="298"/>
      <c r="M32" s="298"/>
      <c r="N32" s="298"/>
      <c r="O32" s="298"/>
      <c r="P32" s="298"/>
      <c r="Q32" s="298"/>
      <c r="R32" s="298"/>
      <c r="S32" s="298"/>
      <c r="T32" s="2"/>
      <c r="U32" s="7"/>
    </row>
    <row r="33" spans="3:21" ht="16.899999999999999" customHeight="1">
      <c r="C33" s="52"/>
      <c r="D33" s="2"/>
      <c r="E33" s="2"/>
      <c r="F33" s="2"/>
      <c r="G33" s="2"/>
      <c r="H33" s="2"/>
      <c r="I33" s="2"/>
      <c r="J33" s="2"/>
      <c r="K33" s="53"/>
      <c r="L33" s="51"/>
      <c r="M33" s="51"/>
      <c r="N33" s="51"/>
      <c r="O33" s="51"/>
      <c r="P33" s="2"/>
      <c r="Q33" s="2"/>
      <c r="R33" s="2"/>
      <c r="S33" s="2"/>
      <c r="T33" s="2"/>
      <c r="U33" s="7"/>
    </row>
    <row r="34" spans="3:21" ht="16.899999999999999" customHeight="1">
      <c r="C34" s="301" t="s">
        <v>36</v>
      </c>
      <c r="D34" s="302"/>
      <c r="E34" s="302"/>
      <c r="F34" s="302"/>
      <c r="G34" s="302"/>
      <c r="H34" s="302"/>
      <c r="I34" s="302"/>
      <c r="J34" s="599" t="s">
        <v>349</v>
      </c>
      <c r="K34" s="54"/>
      <c r="L34" s="236"/>
      <c r="M34" s="54"/>
      <c r="N34" s="54"/>
      <c r="O34" s="54"/>
      <c r="P34" s="54"/>
      <c r="Q34" s="54"/>
      <c r="R34" s="54"/>
      <c r="S34" s="54"/>
      <c r="T34" s="64"/>
      <c r="U34" s="12"/>
    </row>
    <row r="35" spans="3:21" ht="16.899999999999999" customHeight="1">
      <c r="C35" s="299" t="s">
        <v>5</v>
      </c>
      <c r="D35" s="300"/>
      <c r="E35" s="300"/>
      <c r="F35" s="300"/>
      <c r="G35" s="300"/>
      <c r="H35" s="300"/>
      <c r="I35" s="300"/>
      <c r="J35" s="600" t="s">
        <v>350</v>
      </c>
      <c r="K35" s="296"/>
      <c r="L35" s="296"/>
      <c r="M35" s="296"/>
      <c r="N35" s="296"/>
      <c r="O35" s="296"/>
      <c r="P35" s="296"/>
      <c r="Q35" s="296"/>
      <c r="R35" s="296"/>
      <c r="S35" s="296"/>
      <c r="T35" s="61"/>
      <c r="U35" s="6"/>
    </row>
    <row r="36" spans="3:21" ht="16.899999999999999" customHeight="1">
      <c r="C36" s="295" t="s">
        <v>6</v>
      </c>
      <c r="D36" s="289"/>
      <c r="E36" s="289"/>
      <c r="F36" s="289"/>
      <c r="G36" s="289"/>
      <c r="H36" s="289"/>
      <c r="I36" s="289"/>
      <c r="J36" s="601"/>
      <c r="K36" s="297"/>
      <c r="L36" s="297"/>
      <c r="M36" s="297"/>
      <c r="N36" s="297"/>
      <c r="O36" s="297"/>
      <c r="P36" s="297"/>
      <c r="Q36" s="297"/>
      <c r="R36" s="297"/>
      <c r="S36" s="297"/>
      <c r="T36" s="2"/>
      <c r="U36" s="7"/>
    </row>
    <row r="37" spans="3:21" ht="16.899999999999999" customHeight="1">
      <c r="C37" s="295" t="s">
        <v>7</v>
      </c>
      <c r="D37" s="289"/>
      <c r="E37" s="289"/>
      <c r="F37" s="289"/>
      <c r="G37" s="289"/>
      <c r="H37" s="289"/>
      <c r="I37" s="289"/>
      <c r="J37" s="602" t="s">
        <v>351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"/>
      <c r="U37" s="7"/>
    </row>
    <row r="38" spans="3:21" ht="13.15" customHeight="1">
      <c r="C38" s="172"/>
      <c r="D38" s="4"/>
      <c r="E38" s="4"/>
      <c r="F38" s="4"/>
      <c r="G38" s="4"/>
      <c r="H38" s="4"/>
      <c r="I38" s="173"/>
      <c r="J38" s="174"/>
      <c r="K38" s="174"/>
      <c r="L38" s="174"/>
      <c r="M38" s="174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Ville De Namur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92094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2024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3" t="s">
        <v>295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4"/>
      <c r="U6" s="324"/>
      <c r="V6" s="324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25" t="str">
        <f>Coordonnées!$J$27</f>
        <v>Compte</v>
      </c>
      <c r="I7" s="325"/>
      <c r="J7" s="325"/>
      <c r="K7" s="325" t="str">
        <f>Coordonnées!$J$27</f>
        <v>Compte</v>
      </c>
      <c r="L7" s="325"/>
      <c r="M7" s="325"/>
      <c r="N7" s="325" t="str">
        <f>Coordonnées!$J$27</f>
        <v>Compte</v>
      </c>
      <c r="O7" s="325"/>
      <c r="P7" s="325"/>
      <c r="Q7" s="325" t="str">
        <f>Coordonnées!$J$27</f>
        <v>Compte</v>
      </c>
      <c r="R7" s="325"/>
      <c r="S7" s="325"/>
      <c r="T7" s="325" t="str">
        <f>Coordonnées!$J$27</f>
        <v>Compte</v>
      </c>
      <c r="U7" s="325"/>
      <c r="V7" s="325"/>
    </row>
    <row r="8" spans="1:24" ht="18.399999999999999" customHeight="1" thickBot="1">
      <c r="A8" s="332" t="s">
        <v>2</v>
      </c>
      <c r="B8" s="332"/>
      <c r="C8" s="332"/>
      <c r="D8" s="332"/>
      <c r="E8" s="332"/>
      <c r="F8" s="332"/>
      <c r="G8" s="332"/>
      <c r="H8" s="322">
        <f>K8-1</f>
        <v>2020</v>
      </c>
      <c r="I8" s="322"/>
      <c r="J8" s="322"/>
      <c r="K8" s="322">
        <f>N8-1</f>
        <v>2021</v>
      </c>
      <c r="L8" s="322"/>
      <c r="M8" s="322"/>
      <c r="N8" s="322">
        <f>Q8-1</f>
        <v>2022</v>
      </c>
      <c r="O8" s="322"/>
      <c r="P8" s="322"/>
      <c r="Q8" s="322">
        <f>T8-1</f>
        <v>2023</v>
      </c>
      <c r="R8" s="322"/>
      <c r="S8" s="322"/>
      <c r="T8" s="322">
        <f>X2</f>
        <v>2024</v>
      </c>
      <c r="U8" s="322"/>
      <c r="V8" s="322"/>
    </row>
    <row r="9" spans="1:24" ht="18.399999999999999" customHeight="1" thickBot="1">
      <c r="A9" s="326" t="s">
        <v>322</v>
      </c>
      <c r="B9" s="327"/>
      <c r="C9" s="327"/>
      <c r="D9" s="327"/>
      <c r="E9" s="327"/>
      <c r="F9" s="327"/>
      <c r="G9" s="328"/>
      <c r="H9" s="316">
        <f>'Ordinaire GE'!H26-'Ordinaire GE'!H15</f>
        <v>-1032348.869999975</v>
      </c>
      <c r="I9" s="317"/>
      <c r="J9" s="318"/>
      <c r="K9" s="316">
        <f>'Ordinaire GE'!K26-'Ordinaire GE'!K15</f>
        <v>-10757048.130000025</v>
      </c>
      <c r="L9" s="317"/>
      <c r="M9" s="318"/>
      <c r="N9" s="316">
        <f>'Ordinaire GE'!N26-'Ordinaire GE'!N15</f>
        <v>0</v>
      </c>
      <c r="O9" s="317"/>
      <c r="P9" s="318"/>
      <c r="Q9" s="316">
        <f>'Ordinaire GE'!Q26-'Ordinaire GE'!Q15</f>
        <v>0</v>
      </c>
      <c r="R9" s="317"/>
      <c r="S9" s="318"/>
      <c r="T9" s="316">
        <f>'Ordinaire GE'!T26-'Ordinaire GE'!T15</f>
        <v>1372173.2600000203</v>
      </c>
      <c r="U9" s="317"/>
      <c r="V9" s="318"/>
    </row>
    <row r="10" spans="1:24" ht="40.5" customHeight="1" thickBot="1">
      <c r="A10" s="329" t="s">
        <v>330</v>
      </c>
      <c r="B10" s="330"/>
      <c r="C10" s="330"/>
      <c r="D10" s="330"/>
      <c r="E10" s="330"/>
      <c r="F10" s="330"/>
      <c r="G10" s="331"/>
      <c r="H10" s="319">
        <f>'Ordinaire GE'!H29-'Ordinaire GE'!H18</f>
        <v>6064551.9000000358</v>
      </c>
      <c r="I10" s="320"/>
      <c r="J10" s="321"/>
      <c r="K10" s="319">
        <f>'Ordinaire GE'!K29-'Ordinaire GE'!K18</f>
        <v>-1394188.5200000405</v>
      </c>
      <c r="L10" s="320"/>
      <c r="M10" s="321"/>
      <c r="N10" s="319">
        <f>'Ordinaire GE'!N29-'Ordinaire GE'!N18</f>
        <v>0</v>
      </c>
      <c r="O10" s="320"/>
      <c r="P10" s="321"/>
      <c r="Q10" s="319">
        <f>'Ordinaire GE'!Q29-'Ordinaire GE'!Q18</f>
        <v>0</v>
      </c>
      <c r="R10" s="320"/>
      <c r="S10" s="321"/>
      <c r="T10" s="319">
        <f>'Ordinaire GE'!T29-'Ordinaire GE'!T18</f>
        <v>3552612.9500000179</v>
      </c>
      <c r="U10" s="320"/>
      <c r="V10" s="321"/>
    </row>
    <row r="11" spans="1:24" ht="16.899999999999999" customHeight="1">
      <c r="A11" s="104" t="s">
        <v>323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Ville De Namur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92094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2024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296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30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2020</v>
      </c>
      <c r="I9" s="355"/>
      <c r="J9" s="355"/>
      <c r="K9" s="355">
        <f>N9-1</f>
        <v>2021</v>
      </c>
      <c r="L9" s="355"/>
      <c r="M9" s="355"/>
      <c r="N9" s="355">
        <f>Q9-1</f>
        <v>2022</v>
      </c>
      <c r="O9" s="355"/>
      <c r="P9" s="355"/>
      <c r="Q9" s="355">
        <f>T9-1</f>
        <v>2023</v>
      </c>
      <c r="R9" s="355"/>
      <c r="S9" s="355"/>
      <c r="T9" s="355">
        <f>X2</f>
        <v>2024</v>
      </c>
      <c r="U9" s="355"/>
      <c r="V9" s="355"/>
    </row>
    <row r="10" spans="1:24" ht="18.399999999999999" customHeight="1">
      <c r="A10" s="363" t="s">
        <v>13</v>
      </c>
      <c r="B10" s="364"/>
      <c r="C10" s="364"/>
      <c r="D10" s="364"/>
      <c r="E10" s="364"/>
      <c r="F10" s="364"/>
      <c r="G10" s="364"/>
      <c r="H10" s="603">
        <v>79789062.849999994</v>
      </c>
      <c r="I10" s="356">
        <v>5512664.2599999998</v>
      </c>
      <c r="J10" s="357">
        <v>5512664.2599999998</v>
      </c>
      <c r="K10" s="603">
        <v>82813309</v>
      </c>
      <c r="L10" s="356">
        <v>5512664.2599999998</v>
      </c>
      <c r="M10" s="357">
        <v>5512664.2599999998</v>
      </c>
      <c r="N10" s="603">
        <v>90321452.549999997</v>
      </c>
      <c r="O10" s="356">
        <v>5512664.2599999998</v>
      </c>
      <c r="P10" s="357">
        <v>5512664.2599999998</v>
      </c>
      <c r="Q10" s="603">
        <v>98495716.849999994</v>
      </c>
      <c r="R10" s="356">
        <v>5512664.2599999998</v>
      </c>
      <c r="S10" s="357">
        <v>5512664.2599999998</v>
      </c>
      <c r="T10" s="603">
        <v>103130523.11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14</v>
      </c>
      <c r="B11" s="340"/>
      <c r="C11" s="340"/>
      <c r="D11" s="340"/>
      <c r="E11" s="340"/>
      <c r="F11" s="340"/>
      <c r="G11" s="340"/>
      <c r="H11" s="604">
        <v>29091976.510000002</v>
      </c>
      <c r="I11" s="352">
        <v>2726342.74</v>
      </c>
      <c r="J11" s="353">
        <v>2726342.74</v>
      </c>
      <c r="K11" s="604">
        <v>30558312.030000001</v>
      </c>
      <c r="L11" s="352">
        <v>2726342.74</v>
      </c>
      <c r="M11" s="353">
        <v>2726342.74</v>
      </c>
      <c r="N11" s="604">
        <v>33483387.809999999</v>
      </c>
      <c r="O11" s="352">
        <v>2726342.74</v>
      </c>
      <c r="P11" s="353">
        <v>2726342.74</v>
      </c>
      <c r="Q11" s="604">
        <v>36533832.399999999</v>
      </c>
      <c r="R11" s="352">
        <v>2726342.74</v>
      </c>
      <c r="S11" s="353">
        <v>2726342.74</v>
      </c>
      <c r="T11" s="604">
        <v>37442764.530000001</v>
      </c>
      <c r="U11" s="352">
        <v>2726342.74</v>
      </c>
      <c r="V11" s="353">
        <v>2726342.74</v>
      </c>
    </row>
    <row r="12" spans="1:24" ht="18.399999999999999" customHeight="1">
      <c r="A12" s="339" t="s">
        <v>15</v>
      </c>
      <c r="B12" s="340"/>
      <c r="C12" s="340"/>
      <c r="D12" s="340"/>
      <c r="E12" s="340"/>
      <c r="F12" s="340"/>
      <c r="G12" s="340"/>
      <c r="H12" s="604">
        <v>61281583.710000001</v>
      </c>
      <c r="I12" s="352">
        <v>4264832.04</v>
      </c>
      <c r="J12" s="353">
        <v>4264832.04</v>
      </c>
      <c r="K12" s="604">
        <v>63950734.890000001</v>
      </c>
      <c r="L12" s="352">
        <v>4264832.04</v>
      </c>
      <c r="M12" s="353">
        <v>4264832.04</v>
      </c>
      <c r="N12" s="604">
        <v>64957313.43</v>
      </c>
      <c r="O12" s="352">
        <v>4264832.04</v>
      </c>
      <c r="P12" s="353">
        <v>4264832.04</v>
      </c>
      <c r="Q12" s="604">
        <v>74649618.340000004</v>
      </c>
      <c r="R12" s="352">
        <v>4264832.04</v>
      </c>
      <c r="S12" s="353">
        <v>4264832.04</v>
      </c>
      <c r="T12" s="604">
        <v>77451165.299999997</v>
      </c>
      <c r="U12" s="352">
        <v>4264832.04</v>
      </c>
      <c r="V12" s="353">
        <v>4264832.04</v>
      </c>
    </row>
    <row r="13" spans="1:24" ht="18.399999999999999" customHeight="1">
      <c r="A13" s="339" t="s">
        <v>16</v>
      </c>
      <c r="B13" s="340"/>
      <c r="C13" s="340"/>
      <c r="D13" s="340"/>
      <c r="E13" s="340"/>
      <c r="F13" s="340"/>
      <c r="G13" s="340"/>
      <c r="H13" s="604">
        <v>19672737.640000001</v>
      </c>
      <c r="I13" s="352">
        <v>41563.69</v>
      </c>
      <c r="J13" s="353">
        <v>41563.69</v>
      </c>
      <c r="K13" s="604">
        <v>20337850.239999998</v>
      </c>
      <c r="L13" s="352">
        <v>41563.69</v>
      </c>
      <c r="M13" s="353">
        <v>41563.69</v>
      </c>
      <c r="N13" s="604">
        <v>22525109.16</v>
      </c>
      <c r="O13" s="352">
        <v>41563.69</v>
      </c>
      <c r="P13" s="353">
        <v>41563.69</v>
      </c>
      <c r="Q13" s="604">
        <v>26859096.640000001</v>
      </c>
      <c r="R13" s="352">
        <v>41563.69</v>
      </c>
      <c r="S13" s="353">
        <v>41563.69</v>
      </c>
      <c r="T13" s="604">
        <v>31565445.260000002</v>
      </c>
      <c r="U13" s="352">
        <v>41563.69</v>
      </c>
      <c r="V13" s="353">
        <v>41563.69</v>
      </c>
    </row>
    <row r="14" spans="1:24" ht="18.399999999999999" customHeight="1" thickBot="1">
      <c r="A14" s="344" t="s">
        <v>303</v>
      </c>
      <c r="B14" s="345"/>
      <c r="C14" s="345"/>
      <c r="D14" s="345"/>
      <c r="E14" s="345"/>
      <c r="F14" s="345"/>
      <c r="G14" s="345"/>
      <c r="H14" s="605">
        <v>0</v>
      </c>
      <c r="I14" s="347">
        <v>0</v>
      </c>
      <c r="J14" s="348">
        <v>0</v>
      </c>
      <c r="K14" s="605">
        <v>0</v>
      </c>
      <c r="L14" s="347">
        <v>0</v>
      </c>
      <c r="M14" s="348">
        <v>0</v>
      </c>
      <c r="N14" s="605">
        <v>11028183.66</v>
      </c>
      <c r="O14" s="347">
        <v>0</v>
      </c>
      <c r="P14" s="348">
        <v>0</v>
      </c>
      <c r="Q14" s="605">
        <v>23262932.699999999</v>
      </c>
      <c r="R14" s="347">
        <v>0</v>
      </c>
      <c r="S14" s="348">
        <v>0</v>
      </c>
      <c r="T14" s="605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189835360.70999998</v>
      </c>
      <c r="I15" s="350"/>
      <c r="J15" s="351"/>
      <c r="K15" s="350">
        <f>SUM(K10:K14)</f>
        <v>197660206.16000003</v>
      </c>
      <c r="L15" s="350"/>
      <c r="M15" s="350"/>
      <c r="N15" s="349">
        <f>SUM(N10:N14)</f>
        <v>222315446.60999998</v>
      </c>
      <c r="O15" s="350"/>
      <c r="P15" s="351"/>
      <c r="Q15" s="350">
        <f>SUM(Q10:Q14)</f>
        <v>259801196.93000001</v>
      </c>
      <c r="R15" s="350"/>
      <c r="S15" s="351"/>
      <c r="T15" s="350">
        <f>SUM(T10:T14)</f>
        <v>249589898.19999999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10976760.140000001</v>
      </c>
      <c r="I16" s="342">
        <v>1521059.02</v>
      </c>
      <c r="J16" s="343">
        <v>2351270.66</v>
      </c>
      <c r="K16" s="606">
        <v>13059467.800000001</v>
      </c>
      <c r="L16" s="342">
        <v>1659060.83</v>
      </c>
      <c r="M16" s="343">
        <v>1521059.02</v>
      </c>
      <c r="N16" s="606">
        <v>13118883.5</v>
      </c>
      <c r="O16" s="342">
        <v>2230351.92</v>
      </c>
      <c r="P16" s="343">
        <v>1659060.83</v>
      </c>
      <c r="Q16" s="606">
        <v>12087176.34</v>
      </c>
      <c r="R16" s="342">
        <v>2351270.66</v>
      </c>
      <c r="S16" s="343">
        <v>2230351.92</v>
      </c>
      <c r="T16" s="606">
        <v>13535447.119999999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155853.88</v>
      </c>
      <c r="I17" s="347">
        <v>1192323.53</v>
      </c>
      <c r="J17" s="348">
        <v>824300.6</v>
      </c>
      <c r="K17" s="605">
        <v>410868.73</v>
      </c>
      <c r="L17" s="347">
        <v>4295659.8600000003</v>
      </c>
      <c r="M17" s="348">
        <v>1192323.53</v>
      </c>
      <c r="N17" s="605">
        <v>1728697.64</v>
      </c>
      <c r="O17" s="347">
        <v>1045347.08</v>
      </c>
      <c r="P17" s="348">
        <v>4295659.8600000003</v>
      </c>
      <c r="Q17" s="605">
        <v>3404771.35</v>
      </c>
      <c r="R17" s="347">
        <v>824300.6</v>
      </c>
      <c r="S17" s="348">
        <v>1045347.08</v>
      </c>
      <c r="T17" s="605">
        <v>155452.72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200967974.72999996</v>
      </c>
      <c r="I18" s="337"/>
      <c r="J18" s="338"/>
      <c r="K18" s="337">
        <f>SUM(K15:K17)</f>
        <v>211130542.69000003</v>
      </c>
      <c r="L18" s="337"/>
      <c r="M18" s="337"/>
      <c r="N18" s="336">
        <f>SUM(N15:N17)</f>
        <v>237163027.74999997</v>
      </c>
      <c r="O18" s="337"/>
      <c r="P18" s="338"/>
      <c r="Q18" s="336">
        <f>SUM(Q15:Q17)</f>
        <v>275293144.62</v>
      </c>
      <c r="R18" s="337"/>
      <c r="S18" s="338"/>
      <c r="T18" s="336">
        <f>SUM(T15:T17)</f>
        <v>263280798.03999999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31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2020</v>
      </c>
      <c r="I21" s="355"/>
      <c r="J21" s="355"/>
      <c r="K21" s="355">
        <f>N21-1</f>
        <v>2021</v>
      </c>
      <c r="L21" s="355"/>
      <c r="M21" s="355"/>
      <c r="N21" s="355">
        <f>Q21-1</f>
        <v>2022</v>
      </c>
      <c r="O21" s="355"/>
      <c r="P21" s="355"/>
      <c r="Q21" s="355">
        <f>T21-1</f>
        <v>2023</v>
      </c>
      <c r="R21" s="355"/>
      <c r="S21" s="355"/>
      <c r="T21" s="355">
        <f>X2</f>
        <v>2024</v>
      </c>
      <c r="U21" s="355"/>
      <c r="V21" s="355"/>
    </row>
    <row r="22" spans="1:22" ht="18.399999999999999" customHeight="1">
      <c r="A22" s="339" t="s">
        <v>17</v>
      </c>
      <c r="B22" s="340"/>
      <c r="C22" s="340"/>
      <c r="D22" s="340"/>
      <c r="E22" s="340"/>
      <c r="F22" s="340"/>
      <c r="G22" s="341"/>
      <c r="H22" s="603">
        <v>5680965.6900000004</v>
      </c>
      <c r="I22" s="356">
        <v>373432.17</v>
      </c>
      <c r="J22" s="357">
        <v>697745.74</v>
      </c>
      <c r="K22" s="603">
        <v>6277373.6100000003</v>
      </c>
      <c r="L22" s="356">
        <v>373432.17</v>
      </c>
      <c r="M22" s="357">
        <v>697745.74</v>
      </c>
      <c r="N22" s="603">
        <v>7462414.7300000004</v>
      </c>
      <c r="O22" s="356">
        <v>373432.17</v>
      </c>
      <c r="P22" s="357">
        <v>697745.74</v>
      </c>
      <c r="Q22" s="603">
        <v>7485488.1799999997</v>
      </c>
      <c r="R22" s="356">
        <v>373432.17</v>
      </c>
      <c r="S22" s="357">
        <v>697745.74</v>
      </c>
      <c r="T22" s="603">
        <v>8553878.5899999999</v>
      </c>
      <c r="U22" s="356">
        <v>373432.17</v>
      </c>
      <c r="V22" s="357">
        <v>697745.74</v>
      </c>
    </row>
    <row r="23" spans="1:22" ht="18.399999999999999" customHeight="1">
      <c r="A23" s="339" t="s">
        <v>15</v>
      </c>
      <c r="B23" s="340"/>
      <c r="C23" s="340"/>
      <c r="D23" s="340"/>
      <c r="E23" s="340"/>
      <c r="F23" s="340"/>
      <c r="G23" s="341"/>
      <c r="H23" s="604">
        <v>173560708.72</v>
      </c>
      <c r="I23" s="352">
        <v>12728583.199999999</v>
      </c>
      <c r="J23" s="353">
        <v>13240574.68</v>
      </c>
      <c r="K23" s="604">
        <v>173047357.78999999</v>
      </c>
      <c r="L23" s="352">
        <v>12728583.199999999</v>
      </c>
      <c r="M23" s="353">
        <v>13240574.68</v>
      </c>
      <c r="N23" s="604">
        <v>186411328.72999999</v>
      </c>
      <c r="O23" s="352">
        <v>12728583.199999999</v>
      </c>
      <c r="P23" s="353">
        <v>13240574.68</v>
      </c>
      <c r="Q23" s="604">
        <v>221631934.03999999</v>
      </c>
      <c r="R23" s="352">
        <v>12728583.199999999</v>
      </c>
      <c r="S23" s="353">
        <v>13240574.68</v>
      </c>
      <c r="T23" s="604">
        <v>218420524.52000001</v>
      </c>
      <c r="U23" s="352">
        <v>12728583.199999999</v>
      </c>
      <c r="V23" s="353">
        <v>13240574.68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1"/>
      <c r="H24" s="604">
        <v>5699805.3099999996</v>
      </c>
      <c r="I24" s="352">
        <v>548784.99</v>
      </c>
      <c r="J24" s="353">
        <v>408005.67</v>
      </c>
      <c r="K24" s="604">
        <v>4023001.47</v>
      </c>
      <c r="L24" s="352">
        <v>548784.99</v>
      </c>
      <c r="M24" s="353">
        <v>408005.67</v>
      </c>
      <c r="N24" s="604">
        <v>4982341.1500000004</v>
      </c>
      <c r="O24" s="352">
        <v>548784.99</v>
      </c>
      <c r="P24" s="353">
        <v>408005.67</v>
      </c>
      <c r="Q24" s="604">
        <v>6047461.1900000004</v>
      </c>
      <c r="R24" s="352">
        <v>548784.99</v>
      </c>
      <c r="S24" s="353">
        <v>408005.67</v>
      </c>
      <c r="T24" s="604">
        <v>6187668.3499999996</v>
      </c>
      <c r="U24" s="352">
        <v>548784.99</v>
      </c>
      <c r="V24" s="353">
        <v>408005.67</v>
      </c>
    </row>
    <row r="25" spans="1:22" ht="18.399999999999999" customHeight="1" thickBot="1">
      <c r="A25" s="344" t="s">
        <v>3</v>
      </c>
      <c r="B25" s="345"/>
      <c r="C25" s="345"/>
      <c r="D25" s="345"/>
      <c r="E25" s="345"/>
      <c r="F25" s="345"/>
      <c r="G25" s="346"/>
      <c r="H25" s="605">
        <v>3861532.12</v>
      </c>
      <c r="I25" s="347">
        <v>0</v>
      </c>
      <c r="J25" s="348">
        <v>0</v>
      </c>
      <c r="K25" s="605">
        <v>3555425.16</v>
      </c>
      <c r="L25" s="347">
        <v>0</v>
      </c>
      <c r="M25" s="348">
        <v>0</v>
      </c>
      <c r="N25" s="605">
        <v>23459362</v>
      </c>
      <c r="O25" s="347">
        <v>0</v>
      </c>
      <c r="P25" s="348">
        <v>0</v>
      </c>
      <c r="Q25" s="605">
        <v>24636313.52</v>
      </c>
      <c r="R25" s="347">
        <v>0</v>
      </c>
      <c r="S25" s="348">
        <v>0</v>
      </c>
      <c r="T25" s="605">
        <v>17800000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188803011.84</v>
      </c>
      <c r="I26" s="350"/>
      <c r="J26" s="350"/>
      <c r="K26" s="349">
        <f>SUM(K22:K25)</f>
        <v>186903158.03</v>
      </c>
      <c r="L26" s="350"/>
      <c r="M26" s="351"/>
      <c r="N26" s="350">
        <f>SUM(N22:N25)</f>
        <v>222315446.60999998</v>
      </c>
      <c r="O26" s="350"/>
      <c r="P26" s="350"/>
      <c r="Q26" s="349">
        <f>SUM(Q22:Q25)</f>
        <v>259801196.93000001</v>
      </c>
      <c r="R26" s="350"/>
      <c r="S26" s="351"/>
      <c r="T26" s="349">
        <f>SUM(T22:T25)</f>
        <v>250962071.46000001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18229514.789999999</v>
      </c>
      <c r="I27" s="342">
        <v>6001218.2883333303</v>
      </c>
      <c r="J27" s="343">
        <v>5811470.0833333302</v>
      </c>
      <c r="K27" s="606">
        <v>21570328.48</v>
      </c>
      <c r="L27" s="342">
        <v>6001218.2883333303</v>
      </c>
      <c r="M27" s="343">
        <v>5811470.0833333302</v>
      </c>
      <c r="N27" s="606">
        <v>14847581.140000001</v>
      </c>
      <c r="O27" s="342">
        <v>6001218.2883333303</v>
      </c>
      <c r="P27" s="343">
        <v>5811470.0833333302</v>
      </c>
      <c r="Q27" s="606">
        <v>15491947.689999999</v>
      </c>
      <c r="R27" s="342">
        <v>6001218.2883333303</v>
      </c>
      <c r="S27" s="343">
        <v>5811470.0833333302</v>
      </c>
      <c r="T27" s="606">
        <v>15871339.529999999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0</v>
      </c>
      <c r="I28" s="347">
        <v>0</v>
      </c>
      <c r="J28" s="348">
        <v>0</v>
      </c>
      <c r="K28" s="605">
        <v>1262867.6599999999</v>
      </c>
      <c r="L28" s="347">
        <v>0</v>
      </c>
      <c r="M28" s="348">
        <v>0</v>
      </c>
      <c r="N28" s="605">
        <v>0</v>
      </c>
      <c r="O28" s="347">
        <v>0</v>
      </c>
      <c r="P28" s="348">
        <v>0</v>
      </c>
      <c r="Q28" s="605">
        <v>0</v>
      </c>
      <c r="R28" s="347">
        <v>0</v>
      </c>
      <c r="S28" s="348">
        <v>0</v>
      </c>
      <c r="T28" s="605">
        <v>0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207032526.63</v>
      </c>
      <c r="I29" s="337"/>
      <c r="J29" s="337"/>
      <c r="K29" s="336">
        <f>SUM(K26:K28)</f>
        <v>209736354.16999999</v>
      </c>
      <c r="L29" s="337"/>
      <c r="M29" s="338"/>
      <c r="N29" s="337">
        <f>SUM(N26:N28)</f>
        <v>237163027.75</v>
      </c>
      <c r="O29" s="337"/>
      <c r="P29" s="337"/>
      <c r="Q29" s="336">
        <f>SUM(Q26:Q28)</f>
        <v>275293144.62</v>
      </c>
      <c r="R29" s="337"/>
      <c r="S29" s="338"/>
      <c r="T29" s="336">
        <f>SUM(T26:T28)</f>
        <v>266833410.99000001</v>
      </c>
      <c r="U29" s="337"/>
      <c r="V29" s="338"/>
    </row>
    <row r="30" spans="1:22" ht="16.899999999999999" customHeight="1">
      <c r="A30" s="10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Ville De Namur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Coordonnées!$V$1</f>
        <v>92094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Coordonnées!$V$2</f>
        <v>2024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300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298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2020</v>
      </c>
      <c r="I9" s="355"/>
      <c r="J9" s="355"/>
      <c r="K9" s="355">
        <f>N9-1</f>
        <v>2021</v>
      </c>
      <c r="L9" s="355"/>
      <c r="M9" s="355"/>
      <c r="N9" s="355">
        <f>Q9-1</f>
        <v>2022</v>
      </c>
      <c r="O9" s="355"/>
      <c r="P9" s="355"/>
      <c r="Q9" s="355">
        <f>T9-1</f>
        <v>2023</v>
      </c>
      <c r="R9" s="355"/>
      <c r="S9" s="355"/>
      <c r="T9" s="355">
        <f>X2</f>
        <v>2024</v>
      </c>
      <c r="U9" s="355"/>
      <c r="V9" s="355"/>
    </row>
    <row r="10" spans="1:24" ht="18.399999999999999" customHeight="1">
      <c r="A10" s="363" t="s">
        <v>15</v>
      </c>
      <c r="B10" s="364"/>
      <c r="C10" s="364"/>
      <c r="D10" s="364"/>
      <c r="E10" s="364"/>
      <c r="F10" s="364"/>
      <c r="G10" s="364"/>
      <c r="H10" s="603">
        <v>731940.78</v>
      </c>
      <c r="I10" s="356">
        <v>5512664.2599999998</v>
      </c>
      <c r="J10" s="357">
        <v>5512664.2599999998</v>
      </c>
      <c r="K10" s="603">
        <v>2731856.32</v>
      </c>
      <c r="L10" s="356">
        <v>5512664.2599999998</v>
      </c>
      <c r="M10" s="357">
        <v>5512664.2599999998</v>
      </c>
      <c r="N10" s="603">
        <v>1151436.94</v>
      </c>
      <c r="O10" s="356">
        <v>5512664.2599999998</v>
      </c>
      <c r="P10" s="357">
        <v>5512664.2599999998</v>
      </c>
      <c r="Q10" s="603">
        <v>2272770.2599999998</v>
      </c>
      <c r="R10" s="356">
        <v>5512664.2599999998</v>
      </c>
      <c r="S10" s="357">
        <v>5512664.2599999998</v>
      </c>
      <c r="T10" s="603">
        <v>446817.92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301</v>
      </c>
      <c r="B11" s="340"/>
      <c r="C11" s="340"/>
      <c r="D11" s="340"/>
      <c r="E11" s="340"/>
      <c r="F11" s="340"/>
      <c r="G11" s="340"/>
      <c r="H11" s="604">
        <v>19427060.52</v>
      </c>
      <c r="I11" s="352">
        <v>2726342.74</v>
      </c>
      <c r="J11" s="353">
        <v>2726342.74</v>
      </c>
      <c r="K11" s="604">
        <v>16326214.130000001</v>
      </c>
      <c r="L11" s="352">
        <v>2726342.74</v>
      </c>
      <c r="M11" s="353">
        <v>2726342.74</v>
      </c>
      <c r="N11" s="604">
        <v>23356191.16</v>
      </c>
      <c r="O11" s="352">
        <v>2726342.74</v>
      </c>
      <c r="P11" s="353">
        <v>2726342.74</v>
      </c>
      <c r="Q11" s="604">
        <v>54528598.539999999</v>
      </c>
      <c r="R11" s="352">
        <v>2726342.74</v>
      </c>
      <c r="S11" s="353">
        <v>2726342.74</v>
      </c>
      <c r="T11" s="604">
        <v>47261397.119999997</v>
      </c>
      <c r="U11" s="352">
        <v>2726342.74</v>
      </c>
      <c r="V11" s="353">
        <v>2726342.74</v>
      </c>
    </row>
    <row r="12" spans="1:24" ht="18.399999999999999" customHeight="1">
      <c r="A12" s="339" t="s">
        <v>16</v>
      </c>
      <c r="B12" s="340"/>
      <c r="C12" s="340"/>
      <c r="D12" s="340"/>
      <c r="E12" s="340"/>
      <c r="F12" s="340"/>
      <c r="G12" s="340"/>
      <c r="H12" s="604">
        <v>8330884.2000000002</v>
      </c>
      <c r="I12" s="352">
        <v>4264832.04</v>
      </c>
      <c r="J12" s="353">
        <v>4264832.04</v>
      </c>
      <c r="K12" s="604">
        <v>15166042.84</v>
      </c>
      <c r="L12" s="352">
        <v>4264832.04</v>
      </c>
      <c r="M12" s="353">
        <v>4264832.04</v>
      </c>
      <c r="N12" s="604">
        <v>14183542.84</v>
      </c>
      <c r="O12" s="352">
        <v>4264832.04</v>
      </c>
      <c r="P12" s="353">
        <v>4264832.04</v>
      </c>
      <c r="Q12" s="604">
        <v>22553656.27</v>
      </c>
      <c r="R12" s="352">
        <v>4264832.04</v>
      </c>
      <c r="S12" s="353">
        <v>4264832.04</v>
      </c>
      <c r="T12" s="604">
        <v>16861744.940000001</v>
      </c>
      <c r="U12" s="352">
        <v>4264832.04</v>
      </c>
      <c r="V12" s="353">
        <v>4264832.04</v>
      </c>
    </row>
    <row r="13" spans="1:24" ht="18.399999999999999" customHeight="1">
      <c r="A13" s="339" t="s">
        <v>3</v>
      </c>
      <c r="B13" s="340"/>
      <c r="C13" s="340"/>
      <c r="D13" s="340"/>
      <c r="E13" s="340"/>
      <c r="F13" s="340"/>
      <c r="G13" s="340"/>
      <c r="H13" s="604">
        <v>0</v>
      </c>
      <c r="I13" s="352">
        <v>41563.69</v>
      </c>
      <c r="J13" s="353">
        <v>41563.69</v>
      </c>
      <c r="K13" s="604">
        <v>0</v>
      </c>
      <c r="L13" s="352">
        <v>41563.69</v>
      </c>
      <c r="M13" s="353">
        <v>41563.69</v>
      </c>
      <c r="N13" s="604">
        <v>0</v>
      </c>
      <c r="O13" s="352">
        <v>41563.69</v>
      </c>
      <c r="P13" s="353">
        <v>41563.69</v>
      </c>
      <c r="Q13" s="604">
        <v>0</v>
      </c>
      <c r="R13" s="352">
        <v>41563.69</v>
      </c>
      <c r="S13" s="353">
        <v>41563.69</v>
      </c>
      <c r="T13" s="604">
        <v>0</v>
      </c>
      <c r="U13" s="352">
        <v>41563.69</v>
      </c>
      <c r="V13" s="353">
        <v>41563.69</v>
      </c>
    </row>
    <row r="14" spans="1:24" ht="18.399999999999999" customHeight="1" thickBot="1">
      <c r="A14" s="344"/>
      <c r="B14" s="345"/>
      <c r="C14" s="345"/>
      <c r="D14" s="345"/>
      <c r="E14" s="345"/>
      <c r="F14" s="345"/>
      <c r="G14" s="345"/>
      <c r="H14" s="605">
        <v>3861532.12</v>
      </c>
      <c r="I14" s="347">
        <v>0</v>
      </c>
      <c r="J14" s="348">
        <v>0</v>
      </c>
      <c r="K14" s="605">
        <v>2896000</v>
      </c>
      <c r="L14" s="347">
        <v>0</v>
      </c>
      <c r="M14" s="348">
        <v>0</v>
      </c>
      <c r="N14" s="605">
        <v>21699362</v>
      </c>
      <c r="O14" s="347">
        <v>0</v>
      </c>
      <c r="P14" s="348">
        <v>0</v>
      </c>
      <c r="Q14" s="605">
        <v>23933428</v>
      </c>
      <c r="R14" s="347">
        <v>0</v>
      </c>
      <c r="S14" s="348">
        <v>0</v>
      </c>
      <c r="T14" s="605">
        <v>17800000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32351417.620000001</v>
      </c>
      <c r="I15" s="350"/>
      <c r="J15" s="351"/>
      <c r="K15" s="350">
        <f>SUM(K10:K14)</f>
        <v>37120113.289999999</v>
      </c>
      <c r="L15" s="350"/>
      <c r="M15" s="350"/>
      <c r="N15" s="349">
        <f>SUM(N10:N14)</f>
        <v>60390532.939999998</v>
      </c>
      <c r="O15" s="350"/>
      <c r="P15" s="351"/>
      <c r="Q15" s="350">
        <f>SUM(Q10:Q14)</f>
        <v>103288453.06999999</v>
      </c>
      <c r="R15" s="350"/>
      <c r="S15" s="351"/>
      <c r="T15" s="350">
        <f>SUM(T10:T14)</f>
        <v>82369959.980000004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73261832.269999996</v>
      </c>
      <c r="I16" s="342">
        <v>1521059.02</v>
      </c>
      <c r="J16" s="343">
        <v>2351270.66</v>
      </c>
      <c r="K16" s="606">
        <v>62500269.450000003</v>
      </c>
      <c r="L16" s="342">
        <v>1659060.83</v>
      </c>
      <c r="M16" s="343">
        <v>1521059.02</v>
      </c>
      <c r="N16" s="606">
        <v>52958089.770000003</v>
      </c>
      <c r="O16" s="342">
        <v>2230351.92</v>
      </c>
      <c r="P16" s="343">
        <v>1659060.83</v>
      </c>
      <c r="Q16" s="606">
        <v>50208683.520000003</v>
      </c>
      <c r="R16" s="342">
        <v>2351270.66</v>
      </c>
      <c r="S16" s="343">
        <v>2230351.92</v>
      </c>
      <c r="T16" s="606">
        <v>79206989.060000002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21059961.84</v>
      </c>
      <c r="I17" s="347">
        <v>1192323.53</v>
      </c>
      <c r="J17" s="348">
        <v>824300.6</v>
      </c>
      <c r="K17" s="605">
        <v>11274282.380000001</v>
      </c>
      <c r="L17" s="347">
        <v>4295659.8600000003</v>
      </c>
      <c r="M17" s="348">
        <v>1192323.53</v>
      </c>
      <c r="N17" s="605">
        <v>20589555</v>
      </c>
      <c r="O17" s="347">
        <v>1045347.08</v>
      </c>
      <c r="P17" s="348">
        <v>4295659.8600000003</v>
      </c>
      <c r="Q17" s="605">
        <v>11448238.470000001</v>
      </c>
      <c r="R17" s="347">
        <v>824300.6</v>
      </c>
      <c r="S17" s="348">
        <v>1045347.08</v>
      </c>
      <c r="T17" s="605">
        <v>763902.86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126673211.73</v>
      </c>
      <c r="I18" s="337"/>
      <c r="J18" s="338"/>
      <c r="K18" s="337">
        <f>SUM(K15:K17)</f>
        <v>110894665.12</v>
      </c>
      <c r="L18" s="337"/>
      <c r="M18" s="337"/>
      <c r="N18" s="336">
        <f>SUM(N15:N17)</f>
        <v>133938177.71000001</v>
      </c>
      <c r="O18" s="337"/>
      <c r="P18" s="338"/>
      <c r="Q18" s="336">
        <f>SUM(Q15:Q17)</f>
        <v>164945375.06</v>
      </c>
      <c r="R18" s="337"/>
      <c r="S18" s="338"/>
      <c r="T18" s="336">
        <f>SUM(T15:T17)</f>
        <v>162340851.90000004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299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2020</v>
      </c>
      <c r="I21" s="355"/>
      <c r="J21" s="355"/>
      <c r="K21" s="355">
        <f>N21-1</f>
        <v>2021</v>
      </c>
      <c r="L21" s="355"/>
      <c r="M21" s="355"/>
      <c r="N21" s="355">
        <f>Q21-1</f>
        <v>2022</v>
      </c>
      <c r="O21" s="355"/>
      <c r="P21" s="355"/>
      <c r="Q21" s="355">
        <f>T21-1</f>
        <v>2023</v>
      </c>
      <c r="R21" s="355"/>
      <c r="S21" s="355"/>
      <c r="T21" s="355">
        <f>X2</f>
        <v>2024</v>
      </c>
      <c r="U21" s="355"/>
      <c r="V21" s="355"/>
    </row>
    <row r="22" spans="1:22" ht="18.399999999999999" customHeight="1">
      <c r="A22" s="363" t="s">
        <v>15</v>
      </c>
      <c r="B22" s="364"/>
      <c r="C22" s="364"/>
      <c r="D22" s="364"/>
      <c r="E22" s="364"/>
      <c r="F22" s="364"/>
      <c r="G22" s="364"/>
      <c r="H22" s="603">
        <v>1115683.03</v>
      </c>
      <c r="I22" s="356">
        <v>373432.17</v>
      </c>
      <c r="J22" s="357">
        <v>697745.74</v>
      </c>
      <c r="K22" s="603">
        <v>915084.7</v>
      </c>
      <c r="L22" s="356">
        <v>365967.42</v>
      </c>
      <c r="M22" s="357">
        <v>373432.17</v>
      </c>
      <c r="N22" s="603">
        <v>11825628.539999999</v>
      </c>
      <c r="O22" s="356">
        <v>414709.37</v>
      </c>
      <c r="P22" s="357">
        <v>365967.42</v>
      </c>
      <c r="Q22" s="603">
        <v>25569733.399999999</v>
      </c>
      <c r="R22" s="356">
        <v>697745.74</v>
      </c>
      <c r="S22" s="357">
        <v>414709.37</v>
      </c>
      <c r="T22" s="603">
        <v>10213736.199999999</v>
      </c>
      <c r="U22" s="356">
        <v>557211.56000000006</v>
      </c>
      <c r="V22" s="357">
        <v>577850.16</v>
      </c>
    </row>
    <row r="23" spans="1:22" ht="18.399999999999999" customHeight="1">
      <c r="A23" s="339" t="s">
        <v>301</v>
      </c>
      <c r="B23" s="340"/>
      <c r="C23" s="340"/>
      <c r="D23" s="340"/>
      <c r="E23" s="340"/>
      <c r="F23" s="340"/>
      <c r="G23" s="340"/>
      <c r="H23" s="604">
        <v>673734.71</v>
      </c>
      <c r="I23" s="352">
        <v>12728583.199999999</v>
      </c>
      <c r="J23" s="353">
        <v>13240574.68</v>
      </c>
      <c r="K23" s="604">
        <v>146631.35</v>
      </c>
      <c r="L23" s="352">
        <v>12120371.99</v>
      </c>
      <c r="M23" s="353">
        <v>12728583.199999999</v>
      </c>
      <c r="N23" s="604">
        <v>611976.18000000005</v>
      </c>
      <c r="O23" s="352">
        <v>12941517.73</v>
      </c>
      <c r="P23" s="353">
        <v>12120371.99</v>
      </c>
      <c r="Q23" s="604">
        <v>1943394.95</v>
      </c>
      <c r="R23" s="352">
        <v>13240574.68</v>
      </c>
      <c r="S23" s="353">
        <v>12941517.73</v>
      </c>
      <c r="T23" s="604">
        <v>171208</v>
      </c>
      <c r="U23" s="352">
        <v>13289626.9983333</v>
      </c>
      <c r="V23" s="353">
        <v>13396094.2633333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0"/>
      <c r="H24" s="604">
        <v>17020000</v>
      </c>
      <c r="I24" s="352">
        <v>548784.99</v>
      </c>
      <c r="J24" s="353">
        <v>408005.67</v>
      </c>
      <c r="K24" s="604">
        <v>13446000</v>
      </c>
      <c r="L24" s="352">
        <v>536819.05000000005</v>
      </c>
      <c r="M24" s="353">
        <v>548784.99</v>
      </c>
      <c r="N24" s="604">
        <v>39986700.560000002</v>
      </c>
      <c r="O24" s="352">
        <v>344975.81</v>
      </c>
      <c r="P24" s="353">
        <v>536819.05000000005</v>
      </c>
      <c r="Q24" s="604">
        <v>29692522.760000002</v>
      </c>
      <c r="R24" s="352">
        <v>408005.67</v>
      </c>
      <c r="S24" s="353">
        <v>344975.81</v>
      </c>
      <c r="T24" s="604">
        <v>18087167.5</v>
      </c>
      <c r="U24" s="352">
        <v>128208.38666666699</v>
      </c>
      <c r="V24" s="353">
        <v>26303.796666666702</v>
      </c>
    </row>
    <row r="25" spans="1:22" ht="18.399999999999999" customHeight="1" thickBot="1">
      <c r="A25" s="339" t="s">
        <v>3</v>
      </c>
      <c r="B25" s="340"/>
      <c r="C25" s="340"/>
      <c r="D25" s="340"/>
      <c r="E25" s="340"/>
      <c r="F25" s="340"/>
      <c r="G25" s="340"/>
      <c r="H25" s="605">
        <v>0</v>
      </c>
      <c r="I25" s="347">
        <v>0</v>
      </c>
      <c r="J25" s="348">
        <v>0</v>
      </c>
      <c r="K25" s="605">
        <v>0</v>
      </c>
      <c r="L25" s="347">
        <v>0</v>
      </c>
      <c r="M25" s="348">
        <v>0</v>
      </c>
      <c r="N25" s="605">
        <v>0</v>
      </c>
      <c r="O25" s="347">
        <v>0</v>
      </c>
      <c r="P25" s="348">
        <v>0</v>
      </c>
      <c r="Q25" s="605">
        <v>0</v>
      </c>
      <c r="R25" s="347">
        <v>0</v>
      </c>
      <c r="S25" s="348">
        <v>0</v>
      </c>
      <c r="T25" s="605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18809417.739999998</v>
      </c>
      <c r="I26" s="350"/>
      <c r="J26" s="350"/>
      <c r="K26" s="349">
        <f>SUM(K22:K25)</f>
        <v>14507716.050000001</v>
      </c>
      <c r="L26" s="350"/>
      <c r="M26" s="351"/>
      <c r="N26" s="350">
        <f>SUM(N22:N25)</f>
        <v>52424305.280000001</v>
      </c>
      <c r="O26" s="350"/>
      <c r="P26" s="350"/>
      <c r="Q26" s="349">
        <f>SUM(Q22:Q25)</f>
        <v>57205651.109999999</v>
      </c>
      <c r="R26" s="350"/>
      <c r="S26" s="351"/>
      <c r="T26" s="349">
        <f>SUM(T22:T25)</f>
        <v>28472111.699999999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28896030.34</v>
      </c>
      <c r="I27" s="342"/>
      <c r="J27" s="343"/>
      <c r="K27" s="606">
        <v>31417514.039999999</v>
      </c>
      <c r="L27" s="342">
        <v>10122961.629999999</v>
      </c>
      <c r="M27" s="343">
        <v>6628334.5600000005</v>
      </c>
      <c r="N27" s="606">
        <v>27353965.789999999</v>
      </c>
      <c r="O27" s="342">
        <v>6248838.1500000004</v>
      </c>
      <c r="P27" s="343">
        <v>10122961.629999999</v>
      </c>
      <c r="Q27" s="606">
        <v>24264509.949999999</v>
      </c>
      <c r="R27" s="342">
        <v>6834216</v>
      </c>
      <c r="S27" s="343">
        <v>6248838.1500000004</v>
      </c>
      <c r="T27" s="606">
        <v>29068932.969999999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15212240.189999999</v>
      </c>
      <c r="I28" s="347">
        <v>0</v>
      </c>
      <c r="J28" s="348">
        <v>0</v>
      </c>
      <c r="K28" s="605">
        <v>17538545.84</v>
      </c>
      <c r="L28" s="347">
        <v>0</v>
      </c>
      <c r="M28" s="348">
        <v>0</v>
      </c>
      <c r="N28" s="605">
        <v>12950625.369999999</v>
      </c>
      <c r="O28" s="347">
        <v>0</v>
      </c>
      <c r="P28" s="348">
        <v>0</v>
      </c>
      <c r="Q28" s="605">
        <v>25941622.989999998</v>
      </c>
      <c r="R28" s="347">
        <v>0</v>
      </c>
      <c r="S28" s="348">
        <v>0</v>
      </c>
      <c r="T28" s="605">
        <v>20782143.350000001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62917688.269999996</v>
      </c>
      <c r="I29" s="337"/>
      <c r="J29" s="337"/>
      <c r="K29" s="336">
        <f>SUM(K26:K28)</f>
        <v>63463775.930000007</v>
      </c>
      <c r="L29" s="337"/>
      <c r="M29" s="338"/>
      <c r="N29" s="337">
        <f>SUM(N26:N28)</f>
        <v>92728896.439999998</v>
      </c>
      <c r="O29" s="337"/>
      <c r="P29" s="337"/>
      <c r="Q29" s="336">
        <f>SUM(Q26:Q28)</f>
        <v>107411784.05</v>
      </c>
      <c r="R29" s="337"/>
      <c r="S29" s="338"/>
      <c r="T29" s="336">
        <f>SUM(T26:T28)</f>
        <v>78323188.020000011</v>
      </c>
      <c r="U29" s="337"/>
      <c r="V29" s="338"/>
    </row>
    <row r="30" spans="1:22" ht="16.899999999999999" customHeight="1">
      <c r="A30" s="71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Ville De Namur</v>
      </c>
      <c r="F1" s="307"/>
      <c r="G1" s="307"/>
      <c r="H1" s="307"/>
      <c r="I1" s="237" t="str">
        <f>Coordonnées!$U$1</f>
        <v>Code INS</v>
      </c>
      <c r="J1" s="275">
        <f>Coordonnées!$V$1</f>
        <v>92094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3" t="s">
        <v>326</v>
      </c>
      <c r="F5" s="384"/>
      <c r="G5" s="384"/>
      <c r="H5" s="384"/>
      <c r="I5" s="384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6273345.6399999997</v>
      </c>
      <c r="F8" s="607">
        <v>6545978.1100000003</v>
      </c>
      <c r="G8" s="607">
        <v>19145916.739999998</v>
      </c>
      <c r="H8" s="607">
        <v>35896707.509999998</v>
      </c>
      <c r="I8" s="607">
        <v>11571594.810000001</v>
      </c>
    </row>
    <row r="9" spans="1:10" ht="30" customHeight="1">
      <c r="A9" s="374" t="s">
        <v>18</v>
      </c>
      <c r="B9" s="375"/>
      <c r="C9" s="375"/>
      <c r="D9" s="376"/>
      <c r="E9" s="607">
        <v>64088537.869999997</v>
      </c>
      <c r="F9" s="607">
        <v>65287587.25</v>
      </c>
      <c r="G9" s="607">
        <v>71987995.790000007</v>
      </c>
      <c r="H9" s="607">
        <v>80684151.650000006</v>
      </c>
      <c r="I9" s="607">
        <v>87818487.540000007</v>
      </c>
    </row>
    <row r="10" spans="1:10" ht="30" customHeight="1">
      <c r="A10" s="374" t="s">
        <v>19</v>
      </c>
      <c r="B10" s="375"/>
      <c r="C10" s="375"/>
      <c r="D10" s="376"/>
      <c r="E10" s="607">
        <v>32398259.550000001</v>
      </c>
      <c r="F10" s="607">
        <v>31790454.93</v>
      </c>
      <c r="G10" s="607">
        <v>35345808.280000001</v>
      </c>
      <c r="H10" s="607">
        <v>42300670.280000001</v>
      </c>
      <c r="I10" s="607">
        <v>41745775.93</v>
      </c>
    </row>
    <row r="11" spans="1:10" ht="30" customHeight="1">
      <c r="A11" s="374" t="s">
        <v>20</v>
      </c>
      <c r="B11" s="375"/>
      <c r="C11" s="375"/>
      <c r="D11" s="376"/>
      <c r="E11" s="607">
        <v>14134977.75</v>
      </c>
      <c r="F11" s="607">
        <v>14425019.1</v>
      </c>
      <c r="G11" s="607">
        <v>15110521.67</v>
      </c>
      <c r="H11" s="607">
        <v>16517440.52</v>
      </c>
      <c r="I11" s="607">
        <v>17202510.510000002</v>
      </c>
    </row>
    <row r="12" spans="1:10" ht="30" customHeight="1">
      <c r="A12" s="374" t="s">
        <v>28</v>
      </c>
      <c r="B12" s="375"/>
      <c r="C12" s="375"/>
      <c r="D12" s="376"/>
      <c r="E12" s="607">
        <v>3009771.29</v>
      </c>
      <c r="F12" s="607">
        <v>5985307.4699999997</v>
      </c>
      <c r="G12" s="607">
        <v>4332560.42</v>
      </c>
      <c r="H12" s="607">
        <v>4525409.67</v>
      </c>
      <c r="I12" s="607">
        <v>5263060.96</v>
      </c>
    </row>
    <row r="13" spans="1:10" ht="30" customHeight="1">
      <c r="A13" s="374" t="s">
        <v>21</v>
      </c>
      <c r="B13" s="375"/>
      <c r="C13" s="375"/>
      <c r="D13" s="376"/>
      <c r="E13" s="607">
        <v>424.4</v>
      </c>
      <c r="F13" s="607">
        <v>3397.39</v>
      </c>
      <c r="G13" s="607">
        <v>3201.1</v>
      </c>
      <c r="H13" s="607">
        <v>3772.92</v>
      </c>
      <c r="I13" s="607">
        <v>6075.67</v>
      </c>
    </row>
    <row r="14" spans="1:10" ht="30" customHeight="1">
      <c r="A14" s="374" t="s">
        <v>22</v>
      </c>
      <c r="B14" s="375"/>
      <c r="C14" s="375"/>
      <c r="D14" s="376"/>
      <c r="E14" s="607">
        <v>7407201.9500000002</v>
      </c>
      <c r="F14" s="607">
        <v>8796352.3100000005</v>
      </c>
      <c r="G14" s="607">
        <v>9820416.6699999999</v>
      </c>
      <c r="H14" s="607">
        <v>10679638.390000001</v>
      </c>
      <c r="I14" s="607">
        <v>10975206.4</v>
      </c>
    </row>
    <row r="15" spans="1:10" ht="30" customHeight="1">
      <c r="A15" s="374" t="s">
        <v>23</v>
      </c>
      <c r="B15" s="375"/>
      <c r="C15" s="375"/>
      <c r="D15" s="376"/>
      <c r="E15" s="607">
        <v>17315264.420000002</v>
      </c>
      <c r="F15" s="607">
        <v>19240798.670000002</v>
      </c>
      <c r="G15" s="607">
        <v>18955667.140000001</v>
      </c>
      <c r="H15" s="607">
        <v>19632309.199999999</v>
      </c>
      <c r="I15" s="607">
        <v>20636679.91</v>
      </c>
    </row>
    <row r="16" spans="1:10" ht="30" customHeight="1">
      <c r="A16" s="377" t="s">
        <v>34</v>
      </c>
      <c r="B16" s="378"/>
      <c r="C16" s="378"/>
      <c r="D16" s="379"/>
      <c r="E16" s="607">
        <v>210000</v>
      </c>
      <c r="F16" s="607">
        <v>210000</v>
      </c>
      <c r="G16" s="607">
        <v>210000</v>
      </c>
      <c r="H16" s="607">
        <v>190000</v>
      </c>
      <c r="I16" s="607">
        <v>190000</v>
      </c>
    </row>
    <row r="17" spans="1:9" ht="30" customHeight="1">
      <c r="A17" s="374" t="s">
        <v>33</v>
      </c>
      <c r="B17" s="375"/>
      <c r="C17" s="375"/>
      <c r="D17" s="376"/>
      <c r="E17" s="607">
        <v>1433800.83</v>
      </c>
      <c r="F17" s="607">
        <v>1371318.34</v>
      </c>
      <c r="G17" s="607">
        <v>1345419.37</v>
      </c>
      <c r="H17" s="607">
        <v>1670063.31</v>
      </c>
      <c r="I17" s="607">
        <v>1750523.15</v>
      </c>
    </row>
    <row r="18" spans="1:9" ht="30" customHeight="1">
      <c r="A18" s="374" t="s">
        <v>24</v>
      </c>
      <c r="B18" s="375"/>
      <c r="C18" s="375"/>
      <c r="D18" s="376"/>
      <c r="E18" s="607">
        <v>26971948.420000002</v>
      </c>
      <c r="F18" s="607">
        <v>26965159.010000002</v>
      </c>
      <c r="G18" s="607">
        <v>29641404.210000001</v>
      </c>
      <c r="H18" s="607">
        <v>32075218.649999999</v>
      </c>
      <c r="I18" s="607">
        <v>32618130.370000001</v>
      </c>
    </row>
    <row r="19" spans="1:9" ht="30" customHeight="1">
      <c r="A19" s="377" t="s">
        <v>25</v>
      </c>
      <c r="B19" s="378"/>
      <c r="C19" s="378"/>
      <c r="D19" s="379"/>
      <c r="E19" s="607">
        <v>14495624.99</v>
      </c>
      <c r="F19" s="607">
        <v>15245257.390000001</v>
      </c>
      <c r="G19" s="607">
        <v>15829963.5</v>
      </c>
      <c r="H19" s="607">
        <v>16588684.470000001</v>
      </c>
      <c r="I19" s="607">
        <v>17329873.920000002</v>
      </c>
    </row>
    <row r="20" spans="1:9" ht="30" customHeight="1">
      <c r="A20" s="374" t="s">
        <v>26</v>
      </c>
      <c r="B20" s="375"/>
      <c r="C20" s="375"/>
      <c r="D20" s="376"/>
      <c r="E20" s="607">
        <v>2003715.04</v>
      </c>
      <c r="F20" s="607">
        <v>1981854.55</v>
      </c>
      <c r="G20" s="607">
        <v>2068869.93</v>
      </c>
      <c r="H20" s="607">
        <v>2228221.81</v>
      </c>
      <c r="I20" s="607">
        <v>2392335.44</v>
      </c>
    </row>
    <row r="21" spans="1:9" ht="30" customHeight="1">
      <c r="A21" s="380" t="s">
        <v>27</v>
      </c>
      <c r="B21" s="381"/>
      <c r="C21" s="381"/>
      <c r="D21" s="382"/>
      <c r="E21" s="607">
        <v>248342.44</v>
      </c>
      <c r="F21" s="607">
        <v>222590.37</v>
      </c>
      <c r="G21" s="607">
        <v>246399.43</v>
      </c>
      <c r="H21" s="607">
        <v>213679.9</v>
      </c>
      <c r="I21" s="607">
        <v>245096.31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Ville De Namur</v>
      </c>
      <c r="F1" s="307"/>
      <c r="G1" s="307"/>
      <c r="H1" s="307"/>
      <c r="I1" s="237" t="str">
        <f>Coordonnées!$U$1</f>
        <v>Code INS</v>
      </c>
      <c r="J1" s="275">
        <f>Coordonnées!$V$1</f>
        <v>92094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8" t="s">
        <v>327</v>
      </c>
      <c r="F5" s="389"/>
      <c r="G5" s="389"/>
      <c r="H5" s="389"/>
      <c r="I5" s="389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170453074.09</v>
      </c>
      <c r="F8" s="607">
        <v>174665577.13999999</v>
      </c>
      <c r="G8" s="607">
        <v>209397727.12</v>
      </c>
      <c r="H8" s="607">
        <v>245398068.62</v>
      </c>
      <c r="I8" s="607">
        <v>235673837.65000001</v>
      </c>
    </row>
    <row r="9" spans="1:10" ht="30" customHeight="1">
      <c r="A9" s="374" t="s">
        <v>18</v>
      </c>
      <c r="B9" s="375"/>
      <c r="C9" s="375"/>
      <c r="D9" s="376"/>
      <c r="E9" s="607">
        <v>7783176.1399999997</v>
      </c>
      <c r="F9" s="607">
        <v>8251432.7800000003</v>
      </c>
      <c r="G9" s="607">
        <v>4426386.8600000003</v>
      </c>
      <c r="H9" s="607">
        <v>5472672.4900000002</v>
      </c>
      <c r="I9" s="607">
        <v>6046484.4500000002</v>
      </c>
    </row>
    <row r="10" spans="1:10" ht="30" customHeight="1">
      <c r="A10" s="374" t="s">
        <v>19</v>
      </c>
      <c r="B10" s="375"/>
      <c r="C10" s="375"/>
      <c r="D10" s="376"/>
      <c r="E10" s="607">
        <v>1180583.45</v>
      </c>
      <c r="F10" s="607">
        <v>1180122.52</v>
      </c>
      <c r="G10" s="607">
        <v>1327129.94</v>
      </c>
      <c r="H10" s="607">
        <v>1342689.92</v>
      </c>
      <c r="I10" s="607">
        <v>1403495.48</v>
      </c>
    </row>
    <row r="11" spans="1:10" ht="30" customHeight="1">
      <c r="A11" s="374" t="s">
        <v>20</v>
      </c>
      <c r="B11" s="375"/>
      <c r="C11" s="375"/>
      <c r="D11" s="376"/>
      <c r="E11" s="607">
        <v>2654442.25</v>
      </c>
      <c r="F11" s="607">
        <v>2969921.48</v>
      </c>
      <c r="G11" s="607">
        <v>527422.97</v>
      </c>
      <c r="H11" s="607">
        <v>571905.92000000004</v>
      </c>
      <c r="I11" s="607">
        <v>563936.81000000006</v>
      </c>
    </row>
    <row r="12" spans="1:10" ht="30" customHeight="1">
      <c r="A12" s="374" t="s">
        <v>28</v>
      </c>
      <c r="B12" s="375"/>
      <c r="C12" s="375"/>
      <c r="D12" s="376"/>
      <c r="E12" s="607">
        <v>4401364.4400000004</v>
      </c>
      <c r="F12" s="607">
        <v>4375212.6100000003</v>
      </c>
      <c r="G12" s="607">
        <v>4371152.01</v>
      </c>
      <c r="H12" s="607">
        <v>4476399.3499999996</v>
      </c>
      <c r="I12" s="607">
        <v>4635357.4800000004</v>
      </c>
    </row>
    <row r="13" spans="1:10" ht="30" customHeight="1">
      <c r="A13" s="374" t="s">
        <v>21</v>
      </c>
      <c r="B13" s="375"/>
      <c r="C13" s="375"/>
      <c r="D13" s="376"/>
      <c r="E13" s="607">
        <v>21678.21</v>
      </c>
      <c r="F13" s="607">
        <v>85701.64</v>
      </c>
      <c r="G13" s="607">
        <v>52852.15</v>
      </c>
      <c r="H13" s="607">
        <v>37270.07</v>
      </c>
      <c r="I13" s="607">
        <v>5897.65</v>
      </c>
    </row>
    <row r="14" spans="1:10" ht="30" customHeight="1">
      <c r="A14" s="374" t="s">
        <v>22</v>
      </c>
      <c r="B14" s="375"/>
      <c r="C14" s="375"/>
      <c r="D14" s="376"/>
      <c r="E14" s="607">
        <v>4339108.8099999996</v>
      </c>
      <c r="F14" s="607">
        <v>4502443.24</v>
      </c>
      <c r="G14" s="607">
        <v>4197348.71</v>
      </c>
      <c r="H14" s="607">
        <v>4527989.9800000004</v>
      </c>
      <c r="I14" s="607">
        <v>5046379.24</v>
      </c>
    </row>
    <row r="15" spans="1:10" ht="30" customHeight="1">
      <c r="A15" s="374" t="s">
        <v>23</v>
      </c>
      <c r="B15" s="375"/>
      <c r="C15" s="375"/>
      <c r="D15" s="376"/>
      <c r="E15" s="607">
        <v>2979280.79</v>
      </c>
      <c r="F15" s="607">
        <v>4471064.25</v>
      </c>
      <c r="G15" s="607">
        <v>2608981.77</v>
      </c>
      <c r="H15" s="607">
        <v>2756583.21</v>
      </c>
      <c r="I15" s="607">
        <v>2876133.66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0</v>
      </c>
      <c r="F17" s="607">
        <v>0</v>
      </c>
      <c r="G17" s="607">
        <v>0</v>
      </c>
      <c r="H17" s="607">
        <v>0</v>
      </c>
      <c r="I17" s="607">
        <v>0</v>
      </c>
    </row>
    <row r="18" spans="1:9" ht="30" customHeight="1">
      <c r="A18" s="374" t="s">
        <v>24</v>
      </c>
      <c r="B18" s="375"/>
      <c r="C18" s="375"/>
      <c r="D18" s="376"/>
      <c r="E18" s="607">
        <v>3633049.35</v>
      </c>
      <c r="F18" s="607">
        <v>3403338.26</v>
      </c>
      <c r="G18" s="607">
        <v>3392701.63</v>
      </c>
      <c r="H18" s="607">
        <v>3496648.74</v>
      </c>
      <c r="I18" s="607">
        <v>3123943.21</v>
      </c>
    </row>
    <row r="19" spans="1:9" ht="30" customHeight="1">
      <c r="A19" s="377" t="s">
        <v>25</v>
      </c>
      <c r="B19" s="378"/>
      <c r="C19" s="378"/>
      <c r="D19" s="379"/>
      <c r="E19" s="607">
        <v>1248345.71</v>
      </c>
      <c r="F19" s="607">
        <v>1130973.01</v>
      </c>
      <c r="G19" s="607">
        <v>598294.99</v>
      </c>
      <c r="H19" s="607">
        <v>938779.06</v>
      </c>
      <c r="I19" s="607">
        <v>893180.53</v>
      </c>
    </row>
    <row r="20" spans="1:9" ht="30" customHeight="1">
      <c r="A20" s="374" t="s">
        <v>26</v>
      </c>
      <c r="B20" s="375"/>
      <c r="C20" s="375"/>
      <c r="D20" s="376"/>
      <c r="E20" s="607">
        <v>4243739.57</v>
      </c>
      <c r="F20" s="607">
        <v>2579379.79</v>
      </c>
      <c r="G20" s="607">
        <v>3240904.73</v>
      </c>
      <c r="H20" s="607">
        <v>3682629.83</v>
      </c>
      <c r="I20" s="607">
        <v>3872485.7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0</v>
      </c>
      <c r="G21" s="607">
        <v>0</v>
      </c>
      <c r="H21" s="607">
        <v>0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Ville De Namur</v>
      </c>
      <c r="F1" s="307"/>
      <c r="G1" s="307"/>
      <c r="H1" s="307"/>
      <c r="I1" s="237" t="str">
        <f>Coordonnées!$U$1</f>
        <v>Code INS</v>
      </c>
      <c r="J1" s="275">
        <f>Coordonnées!$V$1</f>
        <v>92094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0" t="s">
        <v>328</v>
      </c>
      <c r="F5" s="391"/>
      <c r="G5" s="391"/>
      <c r="H5" s="391"/>
      <c r="I5" s="391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33091493.960000001</v>
      </c>
      <c r="F8" s="607">
        <v>30999294.73</v>
      </c>
      <c r="G8" s="607">
        <v>54788917</v>
      </c>
      <c r="H8" s="607">
        <v>54131666.469999999</v>
      </c>
      <c r="I8" s="607">
        <v>33563902.859999999</v>
      </c>
    </row>
    <row r="9" spans="1:10" ht="30" customHeight="1">
      <c r="A9" s="374" t="s">
        <v>18</v>
      </c>
      <c r="B9" s="375"/>
      <c r="C9" s="375"/>
      <c r="D9" s="376"/>
      <c r="E9" s="607">
        <v>6149607.8099999996</v>
      </c>
      <c r="F9" s="607">
        <v>7022565.7400000002</v>
      </c>
      <c r="G9" s="607">
        <v>8504452</v>
      </c>
      <c r="H9" s="607">
        <v>23732071.670000002</v>
      </c>
      <c r="I9" s="607">
        <v>9197405.7300000004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10434266.939999999</v>
      </c>
      <c r="F11" s="607">
        <v>4518498.33</v>
      </c>
      <c r="G11" s="607">
        <v>7857571.6699999999</v>
      </c>
      <c r="H11" s="607">
        <v>15672559.560000001</v>
      </c>
      <c r="I11" s="607">
        <v>15698854.75</v>
      </c>
    </row>
    <row r="12" spans="1:10" ht="30" customHeight="1">
      <c r="A12" s="374" t="s">
        <v>28</v>
      </c>
      <c r="B12" s="375"/>
      <c r="C12" s="375"/>
      <c r="D12" s="376"/>
      <c r="E12" s="607">
        <v>43149.26</v>
      </c>
      <c r="F12" s="607">
        <v>519000</v>
      </c>
      <c r="G12" s="607">
        <v>636644.71</v>
      </c>
      <c r="H12" s="607">
        <v>223772.73</v>
      </c>
      <c r="I12" s="607">
        <v>85201.600000000006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16500</v>
      </c>
      <c r="G13" s="607">
        <v>133500</v>
      </c>
      <c r="H13" s="607">
        <v>0</v>
      </c>
      <c r="I13" s="607">
        <v>0</v>
      </c>
    </row>
    <row r="14" spans="1:10" ht="30" customHeight="1">
      <c r="A14" s="374" t="s">
        <v>22</v>
      </c>
      <c r="B14" s="375"/>
      <c r="C14" s="375"/>
      <c r="D14" s="376"/>
      <c r="E14" s="607">
        <v>819511.12</v>
      </c>
      <c r="F14" s="607">
        <v>3202209.95</v>
      </c>
      <c r="G14" s="607">
        <v>1988920.01</v>
      </c>
      <c r="H14" s="607">
        <v>2882341.94</v>
      </c>
      <c r="I14" s="607">
        <v>3595036.43</v>
      </c>
    </row>
    <row r="15" spans="1:10" ht="30" customHeight="1">
      <c r="A15" s="374" t="s">
        <v>23</v>
      </c>
      <c r="B15" s="375"/>
      <c r="C15" s="375"/>
      <c r="D15" s="376"/>
      <c r="E15" s="607">
        <v>1721811.51</v>
      </c>
      <c r="F15" s="607">
        <v>1271872.6100000001</v>
      </c>
      <c r="G15" s="607">
        <v>1971056.85</v>
      </c>
      <c r="H15" s="607">
        <v>11482161.220000001</v>
      </c>
      <c r="I15" s="607">
        <v>1428589.01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138865.18</v>
      </c>
      <c r="F17" s="607">
        <v>700635.42</v>
      </c>
      <c r="G17" s="607">
        <v>815320.39</v>
      </c>
      <c r="H17" s="607">
        <v>234215.38</v>
      </c>
      <c r="I17" s="607">
        <v>1372038.56</v>
      </c>
    </row>
    <row r="18" spans="1:9" ht="30" customHeight="1">
      <c r="A18" s="374" t="s">
        <v>24</v>
      </c>
      <c r="B18" s="375"/>
      <c r="C18" s="375"/>
      <c r="D18" s="376"/>
      <c r="E18" s="607">
        <v>0</v>
      </c>
      <c r="F18" s="607">
        <v>669356.94999999995</v>
      </c>
      <c r="G18" s="607">
        <v>403918.16</v>
      </c>
      <c r="H18" s="607">
        <v>270344.3</v>
      </c>
      <c r="I18" s="607">
        <v>330969.32</v>
      </c>
    </row>
    <row r="19" spans="1:9" ht="30" customHeight="1">
      <c r="A19" s="377" t="s">
        <v>25</v>
      </c>
      <c r="B19" s="378"/>
      <c r="C19" s="378"/>
      <c r="D19" s="379"/>
      <c r="E19" s="607">
        <v>687673.68</v>
      </c>
      <c r="F19" s="607">
        <v>1303474.29</v>
      </c>
      <c r="G19" s="607">
        <v>1639615.71</v>
      </c>
      <c r="H19" s="607">
        <v>1446683.84</v>
      </c>
      <c r="I19" s="607">
        <v>6378135.6799999997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2165558</v>
      </c>
      <c r="H20" s="607">
        <v>4585951.2300000004</v>
      </c>
      <c r="I20" s="607">
        <v>11483728.9</v>
      </c>
    </row>
    <row r="21" spans="1:9" ht="30" customHeight="1">
      <c r="A21" s="380" t="s">
        <v>27</v>
      </c>
      <c r="B21" s="381"/>
      <c r="C21" s="381"/>
      <c r="D21" s="382"/>
      <c r="E21" s="607">
        <v>325000</v>
      </c>
      <c r="F21" s="607">
        <v>0</v>
      </c>
      <c r="G21" s="607">
        <v>74613.440000000002</v>
      </c>
      <c r="H21" s="607">
        <v>74923.199999999997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Ville De Namur</v>
      </c>
      <c r="F1" s="307"/>
      <c r="G1" s="307"/>
      <c r="H1" s="307"/>
      <c r="I1" s="237" t="str">
        <f>Coordonnées!$U$1</f>
        <v>Code INS</v>
      </c>
      <c r="J1" s="275">
        <f>Coordonnées!$V$1</f>
        <v>92094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2" t="s">
        <v>329</v>
      </c>
      <c r="F5" s="393"/>
      <c r="G5" s="393"/>
      <c r="H5" s="393"/>
      <c r="I5" s="39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52223636.07</v>
      </c>
      <c r="F8" s="607">
        <v>30984545.84</v>
      </c>
      <c r="G8" s="607">
        <v>56851878.530000001</v>
      </c>
      <c r="H8" s="607">
        <v>60760332.200000003</v>
      </c>
      <c r="I8" s="607">
        <v>62248729.109999999</v>
      </c>
    </row>
    <row r="9" spans="1:10" ht="30" customHeight="1">
      <c r="A9" s="374" t="s">
        <v>18</v>
      </c>
      <c r="B9" s="375"/>
      <c r="C9" s="375"/>
      <c r="D9" s="376"/>
      <c r="E9" s="607">
        <v>1049002.17</v>
      </c>
      <c r="F9" s="607">
        <v>754519.7</v>
      </c>
      <c r="G9" s="607">
        <v>3813039.89</v>
      </c>
      <c r="H9" s="607">
        <v>15759093.039999999</v>
      </c>
      <c r="I9" s="607">
        <v>2375625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689996.57</v>
      </c>
      <c r="F11" s="607">
        <v>66840.039999999994</v>
      </c>
      <c r="G11" s="607">
        <v>3787741.3</v>
      </c>
      <c r="H11" s="607">
        <v>9986085.9800000004</v>
      </c>
      <c r="I11" s="607">
        <v>2315230.56</v>
      </c>
    </row>
    <row r="12" spans="1:10" ht="30" customHeight="1">
      <c r="A12" s="374" t="s">
        <v>28</v>
      </c>
      <c r="B12" s="375"/>
      <c r="C12" s="375"/>
      <c r="D12" s="376"/>
      <c r="E12" s="607">
        <v>0</v>
      </c>
      <c r="F12" s="607">
        <v>0</v>
      </c>
      <c r="G12" s="607">
        <v>400519.56</v>
      </c>
      <c r="H12" s="607">
        <v>60250</v>
      </c>
      <c r="I12" s="607">
        <v>0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0</v>
      </c>
      <c r="G13" s="607">
        <v>60000</v>
      </c>
      <c r="H13" s="607">
        <v>0</v>
      </c>
      <c r="I13" s="607">
        <v>0</v>
      </c>
    </row>
    <row r="14" spans="1:10" ht="30" customHeight="1">
      <c r="A14" s="374" t="s">
        <v>22</v>
      </c>
      <c r="B14" s="375"/>
      <c r="C14" s="375"/>
      <c r="D14" s="376"/>
      <c r="E14" s="607">
        <v>1510</v>
      </c>
      <c r="F14" s="607">
        <v>58293.41</v>
      </c>
      <c r="G14" s="607">
        <v>1215484.08</v>
      </c>
      <c r="H14" s="607">
        <v>111629.15</v>
      </c>
      <c r="I14" s="607">
        <v>0</v>
      </c>
    </row>
    <row r="15" spans="1:10" ht="30" customHeight="1">
      <c r="A15" s="374" t="s">
        <v>23</v>
      </c>
      <c r="B15" s="375"/>
      <c r="C15" s="375"/>
      <c r="D15" s="376"/>
      <c r="E15" s="607">
        <v>48909</v>
      </c>
      <c r="F15" s="607">
        <v>59748.5</v>
      </c>
      <c r="G15" s="607">
        <v>538687.76</v>
      </c>
      <c r="H15" s="607">
        <v>909020.09</v>
      </c>
      <c r="I15" s="607">
        <v>342934.64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0</v>
      </c>
      <c r="F17" s="607">
        <v>0</v>
      </c>
      <c r="G17" s="607">
        <v>39954.1</v>
      </c>
      <c r="H17" s="607">
        <v>112063.02</v>
      </c>
      <c r="I17" s="607">
        <v>7500</v>
      </c>
    </row>
    <row r="18" spans="1:9" ht="30" customHeight="1">
      <c r="A18" s="374" t="s">
        <v>24</v>
      </c>
      <c r="B18" s="375"/>
      <c r="C18" s="375"/>
      <c r="D18" s="376"/>
      <c r="E18" s="607">
        <v>0</v>
      </c>
      <c r="F18" s="607">
        <v>110117</v>
      </c>
      <c r="G18" s="607">
        <v>0</v>
      </c>
      <c r="H18" s="607">
        <v>129600</v>
      </c>
      <c r="I18" s="607">
        <v>287167.5</v>
      </c>
    </row>
    <row r="19" spans="1:9" ht="30" customHeight="1">
      <c r="A19" s="377" t="s">
        <v>25</v>
      </c>
      <c r="B19" s="378"/>
      <c r="C19" s="378"/>
      <c r="D19" s="379"/>
      <c r="E19" s="607">
        <v>0</v>
      </c>
      <c r="F19" s="607">
        <v>12197.4</v>
      </c>
      <c r="G19" s="607">
        <v>114615.65</v>
      </c>
      <c r="H19" s="607">
        <v>29917.61</v>
      </c>
      <c r="I19" s="607">
        <v>1093654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1525000</v>
      </c>
      <c r="H20" s="607">
        <v>4391919.78</v>
      </c>
      <c r="I20" s="607">
        <v>4250000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0</v>
      </c>
      <c r="G21" s="607">
        <v>0</v>
      </c>
      <c r="H21" s="607">
        <v>0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303" t="str">
        <f>Coordonnées!A1</f>
        <v>Synthèse des Comptes</v>
      </c>
      <c r="B1" s="304"/>
      <c r="C1" s="307" t="str">
        <f>Coordonnées!G1</f>
        <v>Administration communale de Ville De Namur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92094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18"/>
      <c r="F5" s="418"/>
      <c r="G5" s="176"/>
      <c r="H5" s="176"/>
      <c r="I5" s="144"/>
      <c r="J5" s="13"/>
    </row>
    <row r="6" spans="1:11">
      <c r="A6" s="145" t="s">
        <v>39</v>
      </c>
      <c r="B6" s="146"/>
      <c r="C6" s="146"/>
      <c r="D6" s="146"/>
      <c r="E6" s="397" t="s">
        <v>41</v>
      </c>
      <c r="F6" s="406">
        <f>K2</f>
        <v>2024</v>
      </c>
      <c r="G6" s="407"/>
      <c r="H6" s="400">
        <f>F6-1</f>
        <v>2023</v>
      </c>
      <c r="I6" s="401"/>
      <c r="J6" s="13"/>
    </row>
    <row r="7" spans="1:11" ht="10.15" customHeight="1">
      <c r="A7" s="72"/>
      <c r="B7" s="146"/>
      <c r="C7" s="72"/>
      <c r="D7" s="146"/>
      <c r="E7" s="398"/>
      <c r="F7" s="408"/>
      <c r="G7" s="409"/>
      <c r="H7" s="402"/>
      <c r="I7" s="403"/>
      <c r="J7" s="13"/>
    </row>
    <row r="8" spans="1:11" ht="13.15" customHeight="1" thickBot="1">
      <c r="A8" s="147"/>
      <c r="B8" s="146"/>
      <c r="C8" s="148" t="s">
        <v>40</v>
      </c>
      <c r="D8" s="146"/>
      <c r="E8" s="399"/>
      <c r="F8" s="410"/>
      <c r="G8" s="411"/>
      <c r="H8" s="404"/>
      <c r="I8" s="405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436"/>
      <c r="I9" s="437"/>
      <c r="J9" s="13"/>
    </row>
    <row r="10" spans="1:11">
      <c r="A10" s="146" t="s">
        <v>42</v>
      </c>
      <c r="B10" s="146"/>
      <c r="C10" s="146"/>
      <c r="D10" s="146"/>
      <c r="E10" s="153" t="s">
        <v>43</v>
      </c>
      <c r="F10" s="416">
        <f>F12+F14+F29+F35+F39</f>
        <v>504903571.98999995</v>
      </c>
      <c r="G10" s="417"/>
      <c r="H10" s="416">
        <f>H12+H14+H29+H35+H39</f>
        <v>497621009.50999993</v>
      </c>
      <c r="I10" s="432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426"/>
      <c r="I11" s="438"/>
      <c r="J11" s="13"/>
    </row>
    <row r="12" spans="1:11">
      <c r="A12" s="154" t="s">
        <v>44</v>
      </c>
      <c r="B12" s="155" t="s">
        <v>45</v>
      </c>
      <c r="C12" s="150"/>
      <c r="D12" s="150"/>
      <c r="E12" s="153">
        <v>21</v>
      </c>
      <c r="F12" s="414">
        <v>2067469.48</v>
      </c>
      <c r="G12" s="415"/>
      <c r="H12" s="414">
        <v>2126385.2799999998</v>
      </c>
      <c r="I12" s="419"/>
      <c r="J12" s="13"/>
    </row>
    <row r="13" spans="1:11" ht="10.35" customHeight="1">
      <c r="A13" s="154"/>
      <c r="B13" s="155"/>
      <c r="C13" s="150"/>
      <c r="D13" s="150"/>
      <c r="E13" s="153"/>
      <c r="F13" s="414"/>
      <c r="G13" s="415"/>
      <c r="H13" s="414"/>
      <c r="I13" s="419"/>
      <c r="J13" s="13"/>
    </row>
    <row r="14" spans="1:11">
      <c r="A14" s="154" t="s">
        <v>46</v>
      </c>
      <c r="B14" s="155" t="s">
        <v>47</v>
      </c>
      <c r="C14" s="150"/>
      <c r="D14" s="150"/>
      <c r="E14" s="153" t="s">
        <v>48</v>
      </c>
      <c r="F14" s="416">
        <f>SUM(F16:F27)</f>
        <v>394434592.0999999</v>
      </c>
      <c r="G14" s="417"/>
      <c r="H14" s="416">
        <f>SUM(H16:H27)</f>
        <v>383525861.99999994</v>
      </c>
      <c r="I14" s="432"/>
      <c r="J14" s="13"/>
    </row>
    <row r="15" spans="1:11">
      <c r="A15" s="156"/>
      <c r="B15" s="157" t="s">
        <v>49</v>
      </c>
      <c r="C15" s="158"/>
      <c r="D15" s="158"/>
      <c r="E15" s="153"/>
      <c r="F15" s="412"/>
      <c r="G15" s="413"/>
      <c r="H15" s="412"/>
      <c r="I15" s="425"/>
      <c r="J15" s="13"/>
    </row>
    <row r="16" spans="1:11">
      <c r="A16" s="156"/>
      <c r="B16" s="156" t="s">
        <v>50</v>
      </c>
      <c r="C16" s="159" t="s">
        <v>51</v>
      </c>
      <c r="D16" s="151"/>
      <c r="E16" s="153">
        <v>220</v>
      </c>
      <c r="F16" s="414">
        <v>14084587.810000001</v>
      </c>
      <c r="G16" s="415"/>
      <c r="H16" s="414">
        <v>13854461.880000001</v>
      </c>
      <c r="I16" s="419"/>
      <c r="J16" s="13"/>
    </row>
    <row r="17" spans="1:10">
      <c r="A17" s="156"/>
      <c r="B17" s="156" t="s">
        <v>52</v>
      </c>
      <c r="C17" s="151" t="s">
        <v>53</v>
      </c>
      <c r="D17" s="151"/>
      <c r="E17" s="153">
        <v>221</v>
      </c>
      <c r="F17" s="414">
        <v>180051685.13</v>
      </c>
      <c r="G17" s="415"/>
      <c r="H17" s="414">
        <v>184727471.46000001</v>
      </c>
      <c r="I17" s="419"/>
      <c r="J17" s="13"/>
    </row>
    <row r="18" spans="1:10">
      <c r="A18" s="156"/>
      <c r="B18" s="156" t="s">
        <v>54</v>
      </c>
      <c r="C18" s="151" t="s">
        <v>55</v>
      </c>
      <c r="D18" s="151"/>
      <c r="E18" s="153">
        <v>223</v>
      </c>
      <c r="F18" s="414">
        <v>89217107.260000005</v>
      </c>
      <c r="G18" s="415"/>
      <c r="H18" s="414">
        <v>80478024.239999995</v>
      </c>
      <c r="I18" s="419"/>
      <c r="J18" s="13"/>
    </row>
    <row r="19" spans="1:10">
      <c r="A19" s="156"/>
      <c r="B19" s="156" t="s">
        <v>56</v>
      </c>
      <c r="C19" s="151" t="s">
        <v>57</v>
      </c>
      <c r="D19" s="151"/>
      <c r="E19" s="153">
        <v>224</v>
      </c>
      <c r="F19" s="414">
        <v>10867591.779999999</v>
      </c>
      <c r="G19" s="415"/>
      <c r="H19" s="414">
        <v>11021781.609999999</v>
      </c>
      <c r="I19" s="419"/>
      <c r="J19" s="13"/>
    </row>
    <row r="20" spans="1:10">
      <c r="A20" s="156"/>
      <c r="B20" s="156" t="s">
        <v>58</v>
      </c>
      <c r="C20" s="151" t="s">
        <v>287</v>
      </c>
      <c r="D20" s="151"/>
      <c r="E20" s="153">
        <v>226</v>
      </c>
      <c r="F20" s="414">
        <v>634330.25</v>
      </c>
      <c r="G20" s="415"/>
      <c r="H20" s="414">
        <v>643761.21</v>
      </c>
      <c r="I20" s="419"/>
      <c r="J20" s="13"/>
    </row>
    <row r="21" spans="1:10">
      <c r="A21" s="156"/>
      <c r="B21" s="160" t="s">
        <v>59</v>
      </c>
      <c r="C21" s="150"/>
      <c r="D21" s="150"/>
      <c r="E21" s="153"/>
      <c r="F21" s="414"/>
      <c r="G21" s="415"/>
      <c r="H21" s="414"/>
      <c r="I21" s="419"/>
      <c r="J21" s="13"/>
    </row>
    <row r="22" spans="1:10" ht="23.45" customHeight="1">
      <c r="A22" s="156"/>
      <c r="B22" s="161" t="s">
        <v>60</v>
      </c>
      <c r="C22" s="394" t="s">
        <v>286</v>
      </c>
      <c r="D22" s="395"/>
      <c r="E22" s="162" t="s">
        <v>61</v>
      </c>
      <c r="F22" s="420">
        <v>16662674.630000001</v>
      </c>
      <c r="G22" s="422"/>
      <c r="H22" s="420">
        <v>15152384.140000001</v>
      </c>
      <c r="I22" s="421"/>
      <c r="J22" s="13"/>
    </row>
    <row r="23" spans="1:10">
      <c r="A23" s="156"/>
      <c r="B23" s="156" t="s">
        <v>62</v>
      </c>
      <c r="C23" s="151" t="s">
        <v>63</v>
      </c>
      <c r="D23" s="151"/>
      <c r="E23" s="153">
        <v>234</v>
      </c>
      <c r="F23" s="414">
        <v>2482123.33</v>
      </c>
      <c r="G23" s="415"/>
      <c r="H23" s="414">
        <v>2443833.33</v>
      </c>
      <c r="I23" s="419"/>
      <c r="J23" s="13"/>
    </row>
    <row r="24" spans="1:10">
      <c r="A24" s="156"/>
      <c r="B24" s="160" t="s">
        <v>64</v>
      </c>
      <c r="C24" s="150"/>
      <c r="D24" s="150"/>
      <c r="E24" s="153"/>
      <c r="F24" s="414"/>
      <c r="G24" s="415"/>
      <c r="H24" s="414"/>
      <c r="I24" s="419"/>
      <c r="J24" s="13"/>
    </row>
    <row r="25" spans="1:10">
      <c r="A25" s="156"/>
      <c r="B25" s="156" t="s">
        <v>65</v>
      </c>
      <c r="C25" s="151" t="s">
        <v>66</v>
      </c>
      <c r="D25" s="151"/>
      <c r="E25" s="153">
        <v>24</v>
      </c>
      <c r="F25" s="414">
        <v>80434491.909999996</v>
      </c>
      <c r="G25" s="415"/>
      <c r="H25" s="414">
        <v>75204144.129999995</v>
      </c>
      <c r="I25" s="419"/>
      <c r="J25" s="13"/>
    </row>
    <row r="26" spans="1:10">
      <c r="A26" s="156"/>
      <c r="B26" s="156" t="s">
        <v>67</v>
      </c>
      <c r="C26" s="151" t="s">
        <v>68</v>
      </c>
      <c r="D26" s="151"/>
      <c r="E26" s="153">
        <v>261</v>
      </c>
      <c r="F26" s="414">
        <v>0</v>
      </c>
      <c r="G26" s="415"/>
      <c r="H26" s="414">
        <v>0</v>
      </c>
      <c r="I26" s="419"/>
      <c r="J26" s="13"/>
    </row>
    <row r="27" spans="1:10">
      <c r="A27" s="156"/>
      <c r="B27" s="156" t="s">
        <v>69</v>
      </c>
      <c r="C27" s="151" t="s">
        <v>70</v>
      </c>
      <c r="D27" s="151"/>
      <c r="E27" s="163" t="s">
        <v>71</v>
      </c>
      <c r="F27" s="414">
        <v>0</v>
      </c>
      <c r="G27" s="415"/>
      <c r="H27" s="414">
        <v>0</v>
      </c>
      <c r="I27" s="419"/>
      <c r="J27" s="13"/>
    </row>
    <row r="28" spans="1:10" ht="10.15" customHeight="1">
      <c r="A28" s="156"/>
      <c r="B28" s="156"/>
      <c r="C28" s="151"/>
      <c r="D28" s="151"/>
      <c r="E28" s="163"/>
      <c r="F28" s="414"/>
      <c r="G28" s="415"/>
      <c r="H28" s="414"/>
      <c r="I28" s="419"/>
      <c r="J28" s="13"/>
    </row>
    <row r="29" spans="1:10">
      <c r="A29" s="154" t="s">
        <v>72</v>
      </c>
      <c r="B29" s="155" t="s">
        <v>73</v>
      </c>
      <c r="C29" s="150"/>
      <c r="D29" s="150"/>
      <c r="E29" s="153">
        <v>25</v>
      </c>
      <c r="F29" s="416">
        <f>SUM(F30:F33)</f>
        <v>12301205.91</v>
      </c>
      <c r="G29" s="417"/>
      <c r="H29" s="416">
        <f>SUM(H30:H33)</f>
        <v>12675356.879999999</v>
      </c>
      <c r="I29" s="432"/>
      <c r="J29" s="13"/>
    </row>
    <row r="30" spans="1:10">
      <c r="A30" s="156"/>
      <c r="B30" s="156" t="s">
        <v>50</v>
      </c>
      <c r="C30" s="151" t="s">
        <v>74</v>
      </c>
      <c r="D30" s="151"/>
      <c r="E30" s="153">
        <v>251</v>
      </c>
      <c r="F30" s="412">
        <v>0</v>
      </c>
      <c r="G30" s="413"/>
      <c r="H30" s="412">
        <v>0</v>
      </c>
      <c r="I30" s="425"/>
      <c r="J30" s="13"/>
    </row>
    <row r="31" spans="1:10">
      <c r="A31" s="156"/>
      <c r="B31" s="156" t="s">
        <v>52</v>
      </c>
      <c r="C31" s="151" t="s">
        <v>75</v>
      </c>
      <c r="D31" s="151"/>
      <c r="E31" s="153">
        <v>252</v>
      </c>
      <c r="F31" s="414">
        <v>11940304.35</v>
      </c>
      <c r="G31" s="415"/>
      <c r="H31" s="414">
        <v>12113165.119999999</v>
      </c>
      <c r="I31" s="419"/>
      <c r="J31" s="13"/>
    </row>
    <row r="32" spans="1:10">
      <c r="A32" s="156"/>
      <c r="B32" s="156" t="s">
        <v>54</v>
      </c>
      <c r="C32" s="151" t="s">
        <v>76</v>
      </c>
      <c r="D32" s="151"/>
      <c r="E32" s="153">
        <v>254</v>
      </c>
      <c r="F32" s="414">
        <v>0</v>
      </c>
      <c r="G32" s="415"/>
      <c r="H32" s="414">
        <v>0</v>
      </c>
      <c r="I32" s="419"/>
      <c r="J32" s="13"/>
    </row>
    <row r="33" spans="1:10">
      <c r="A33" s="156"/>
      <c r="B33" s="156" t="s">
        <v>56</v>
      </c>
      <c r="C33" s="151" t="s">
        <v>77</v>
      </c>
      <c r="D33" s="151"/>
      <c r="E33" s="153">
        <v>256</v>
      </c>
      <c r="F33" s="414">
        <v>360901.56</v>
      </c>
      <c r="G33" s="415"/>
      <c r="H33" s="414">
        <v>562191.76</v>
      </c>
      <c r="I33" s="419"/>
      <c r="J33" s="13"/>
    </row>
    <row r="34" spans="1:10" ht="10.15" customHeight="1">
      <c r="A34" s="156"/>
      <c r="B34" s="156"/>
      <c r="C34" s="151"/>
      <c r="D34" s="151"/>
      <c r="E34" s="153"/>
      <c r="F34" s="414"/>
      <c r="G34" s="415"/>
      <c r="H34" s="414"/>
      <c r="I34" s="419"/>
      <c r="J34" s="13"/>
    </row>
    <row r="35" spans="1:10">
      <c r="A35" s="154" t="s">
        <v>78</v>
      </c>
      <c r="B35" s="155" t="s">
        <v>79</v>
      </c>
      <c r="C35" s="150"/>
      <c r="D35" s="150"/>
      <c r="E35" s="153">
        <v>27</v>
      </c>
      <c r="F35" s="416">
        <f>SUM(F36:F37)</f>
        <v>56157642.060000002</v>
      </c>
      <c r="G35" s="417"/>
      <c r="H35" s="416">
        <f>SUM(H36:H37)</f>
        <v>59527472.539999999</v>
      </c>
      <c r="I35" s="432"/>
      <c r="J35" s="13"/>
    </row>
    <row r="36" spans="1:10">
      <c r="A36" s="156"/>
      <c r="B36" s="156" t="s">
        <v>50</v>
      </c>
      <c r="C36" s="151" t="s">
        <v>80</v>
      </c>
      <c r="D36" s="151"/>
      <c r="E36" s="163" t="s">
        <v>81</v>
      </c>
      <c r="F36" s="412">
        <v>46756004.649999999</v>
      </c>
      <c r="G36" s="413"/>
      <c r="H36" s="412">
        <v>51248365.119999997</v>
      </c>
      <c r="I36" s="425"/>
      <c r="J36" s="13"/>
    </row>
    <row r="37" spans="1:10">
      <c r="A37" s="156"/>
      <c r="B37" s="156" t="s">
        <v>52</v>
      </c>
      <c r="C37" s="151" t="s">
        <v>82</v>
      </c>
      <c r="D37" s="151"/>
      <c r="E37" s="153">
        <v>275</v>
      </c>
      <c r="F37" s="414">
        <v>9401637.4100000001</v>
      </c>
      <c r="G37" s="415"/>
      <c r="H37" s="414">
        <v>8279107.4199999999</v>
      </c>
      <c r="I37" s="419"/>
      <c r="J37" s="13"/>
    </row>
    <row r="38" spans="1:10" ht="10.15" customHeight="1">
      <c r="A38" s="156"/>
      <c r="B38" s="156"/>
      <c r="C38" s="151"/>
      <c r="D38" s="151"/>
      <c r="E38" s="153"/>
      <c r="F38" s="414"/>
      <c r="G38" s="415"/>
      <c r="H38" s="414"/>
      <c r="I38" s="419"/>
      <c r="J38" s="13"/>
    </row>
    <row r="39" spans="1:10">
      <c r="A39" s="154" t="s">
        <v>83</v>
      </c>
      <c r="B39" s="155" t="s">
        <v>84</v>
      </c>
      <c r="C39" s="150"/>
      <c r="D39" s="150"/>
      <c r="E39" s="153">
        <v>28</v>
      </c>
      <c r="F39" s="416">
        <f>SUM(F40:F41)</f>
        <v>39942662.439999998</v>
      </c>
      <c r="G39" s="417"/>
      <c r="H39" s="416">
        <f>SUM(H40:H41)</f>
        <v>39765932.810000002</v>
      </c>
      <c r="I39" s="432"/>
      <c r="J39" s="13"/>
    </row>
    <row r="40" spans="1:10">
      <c r="A40" s="156"/>
      <c r="B40" s="156" t="s">
        <v>50</v>
      </c>
      <c r="C40" s="151" t="s">
        <v>85</v>
      </c>
      <c r="D40" s="151"/>
      <c r="E40" s="163" t="s">
        <v>86</v>
      </c>
      <c r="F40" s="412">
        <v>39942662.439999998</v>
      </c>
      <c r="G40" s="413"/>
      <c r="H40" s="412">
        <v>39765932.810000002</v>
      </c>
      <c r="I40" s="425"/>
      <c r="J40" s="13"/>
    </row>
    <row r="41" spans="1:10">
      <c r="A41" s="156"/>
      <c r="B41" s="156" t="s">
        <v>52</v>
      </c>
      <c r="C41" s="151" t="s">
        <v>87</v>
      </c>
      <c r="D41" s="151"/>
      <c r="E41" s="153">
        <v>288</v>
      </c>
      <c r="F41" s="414">
        <v>0</v>
      </c>
      <c r="G41" s="415"/>
      <c r="H41" s="414">
        <v>0</v>
      </c>
      <c r="I41" s="419"/>
      <c r="J41" s="13"/>
    </row>
    <row r="42" spans="1:10" ht="9.6" customHeight="1">
      <c r="A42" s="156"/>
      <c r="B42" s="156"/>
      <c r="C42" s="151"/>
      <c r="D42" s="151"/>
      <c r="E42" s="153"/>
      <c r="F42" s="414"/>
      <c r="G42" s="415"/>
      <c r="H42" s="414"/>
      <c r="I42" s="419"/>
      <c r="J42" s="13"/>
    </row>
    <row r="43" spans="1:10">
      <c r="A43" s="146" t="s">
        <v>88</v>
      </c>
      <c r="B43" s="146"/>
      <c r="C43" s="146"/>
      <c r="D43" s="146"/>
      <c r="E43" s="153" t="s">
        <v>89</v>
      </c>
      <c r="F43" s="428">
        <f>F45+F47+F57+F59</f>
        <v>93371611.079999998</v>
      </c>
      <c r="G43" s="429"/>
      <c r="H43" s="428">
        <f>H45+H47+H57+H59</f>
        <v>109645873.53</v>
      </c>
      <c r="I43" s="433"/>
      <c r="J43" s="13"/>
    </row>
    <row r="44" spans="1:10" ht="8.4499999999999993" customHeight="1">
      <c r="A44" s="146"/>
      <c r="B44" s="146"/>
      <c r="C44" s="146"/>
      <c r="D44" s="146"/>
      <c r="E44" s="153"/>
      <c r="F44" s="430"/>
      <c r="G44" s="431"/>
      <c r="H44" s="430"/>
      <c r="I44" s="434"/>
      <c r="J44" s="13"/>
    </row>
    <row r="45" spans="1:10">
      <c r="A45" s="154" t="s">
        <v>90</v>
      </c>
      <c r="B45" s="155" t="s">
        <v>91</v>
      </c>
      <c r="C45" s="150"/>
      <c r="D45" s="150"/>
      <c r="E45" s="153">
        <v>301</v>
      </c>
      <c r="F45" s="416">
        <v>0</v>
      </c>
      <c r="G45" s="417"/>
      <c r="H45" s="439">
        <v>0</v>
      </c>
      <c r="I45" s="440"/>
      <c r="J45" s="13"/>
    </row>
    <row r="46" spans="1:10" ht="10.15" customHeight="1">
      <c r="A46" s="154"/>
      <c r="B46" s="155"/>
      <c r="C46" s="150"/>
      <c r="D46" s="150"/>
      <c r="E46" s="153"/>
      <c r="F46" s="426"/>
      <c r="G46" s="427"/>
      <c r="H46" s="426"/>
      <c r="I46" s="438"/>
      <c r="J46" s="13"/>
    </row>
    <row r="47" spans="1:10">
      <c r="A47" s="154" t="s">
        <v>92</v>
      </c>
      <c r="B47" s="155" t="s">
        <v>93</v>
      </c>
      <c r="C47" s="150"/>
      <c r="D47" s="150"/>
      <c r="E47" s="153" t="s">
        <v>94</v>
      </c>
      <c r="F47" s="416">
        <f>F48+F49</f>
        <v>60476726.719999999</v>
      </c>
      <c r="G47" s="417"/>
      <c r="H47" s="416">
        <f>H48+H49</f>
        <v>70388881.959999993</v>
      </c>
      <c r="I47" s="432"/>
      <c r="J47" s="13"/>
    </row>
    <row r="48" spans="1:10">
      <c r="A48" s="156"/>
      <c r="B48" s="156" t="s">
        <v>50</v>
      </c>
      <c r="C48" s="151" t="s">
        <v>95</v>
      </c>
      <c r="D48" s="151"/>
      <c r="E48" s="153">
        <v>40</v>
      </c>
      <c r="F48" s="412">
        <v>14233182.119999999</v>
      </c>
      <c r="G48" s="413"/>
      <c r="H48" s="412">
        <v>13969003.550000001</v>
      </c>
      <c r="I48" s="425"/>
      <c r="J48" s="13"/>
    </row>
    <row r="49" spans="1:10">
      <c r="A49" s="156"/>
      <c r="B49" s="156" t="s">
        <v>52</v>
      </c>
      <c r="C49" s="151" t="s">
        <v>96</v>
      </c>
      <c r="D49" s="151"/>
      <c r="E49" s="153" t="s">
        <v>97</v>
      </c>
      <c r="F49" s="414">
        <f>SUM(F50:F55)</f>
        <v>46243544.600000001</v>
      </c>
      <c r="G49" s="415"/>
      <c r="H49" s="414">
        <f>SUM(H50:H55)</f>
        <v>56419878.409999996</v>
      </c>
      <c r="I49" s="419"/>
      <c r="J49" s="13"/>
    </row>
    <row r="50" spans="1:10">
      <c r="A50" s="156"/>
      <c r="B50" s="150"/>
      <c r="C50" s="151" t="s">
        <v>98</v>
      </c>
      <c r="D50" s="151"/>
      <c r="E50" s="153" t="s">
        <v>99</v>
      </c>
      <c r="F50" s="414">
        <v>6849079.8300000001</v>
      </c>
      <c r="G50" s="415"/>
      <c r="H50" s="414">
        <v>13108081.220000001</v>
      </c>
      <c r="I50" s="419"/>
      <c r="J50" s="13"/>
    </row>
    <row r="51" spans="1:10">
      <c r="A51" s="156"/>
      <c r="B51" s="150"/>
      <c r="C51" s="151" t="s">
        <v>100</v>
      </c>
      <c r="D51" s="151"/>
      <c r="E51" s="153">
        <v>413</v>
      </c>
      <c r="F51" s="414">
        <v>35255666.359999999</v>
      </c>
      <c r="G51" s="415"/>
      <c r="H51" s="414">
        <v>40668576.369999997</v>
      </c>
      <c r="I51" s="419"/>
      <c r="J51" s="13"/>
    </row>
    <row r="52" spans="1:10">
      <c r="A52" s="156"/>
      <c r="B52" s="150"/>
      <c r="C52" s="151" t="s">
        <v>101</v>
      </c>
      <c r="D52" s="151"/>
      <c r="E52" s="153">
        <v>415</v>
      </c>
      <c r="F52" s="414">
        <v>1476027.42</v>
      </c>
      <c r="G52" s="415"/>
      <c r="H52" s="414">
        <v>370964.5</v>
      </c>
      <c r="I52" s="419"/>
      <c r="J52" s="13"/>
    </row>
    <row r="53" spans="1:10">
      <c r="A53" s="156"/>
      <c r="B53" s="150"/>
      <c r="C53" s="151" t="s">
        <v>102</v>
      </c>
      <c r="D53" s="151"/>
      <c r="E53" s="163" t="s">
        <v>103</v>
      </c>
      <c r="F53" s="414">
        <v>655549.47</v>
      </c>
      <c r="G53" s="415"/>
      <c r="H53" s="414">
        <v>644561.28</v>
      </c>
      <c r="I53" s="419"/>
      <c r="J53" s="13"/>
    </row>
    <row r="54" spans="1:10">
      <c r="A54" s="156"/>
      <c r="B54" s="156" t="s">
        <v>54</v>
      </c>
      <c r="C54" s="151" t="s">
        <v>104</v>
      </c>
      <c r="D54" s="151"/>
      <c r="E54" s="153">
        <v>4251</v>
      </c>
      <c r="F54" s="414">
        <v>1704300.52</v>
      </c>
      <c r="G54" s="415"/>
      <c r="H54" s="414">
        <v>1354798.98</v>
      </c>
      <c r="I54" s="419"/>
      <c r="J54" s="13"/>
    </row>
    <row r="55" spans="1:10">
      <c r="A55" s="156"/>
      <c r="B55" s="156" t="s">
        <v>56</v>
      </c>
      <c r="C55" s="151" t="s">
        <v>105</v>
      </c>
      <c r="D55" s="151"/>
      <c r="E55" s="163" t="s">
        <v>106</v>
      </c>
      <c r="F55" s="414">
        <v>302921</v>
      </c>
      <c r="G55" s="415"/>
      <c r="H55" s="414">
        <v>272896.06</v>
      </c>
      <c r="I55" s="419"/>
      <c r="J55" s="13"/>
    </row>
    <row r="56" spans="1:10" ht="10.15" customHeight="1">
      <c r="A56" s="156"/>
      <c r="B56" s="156"/>
      <c r="C56" s="151"/>
      <c r="D56" s="151"/>
      <c r="E56" s="163"/>
      <c r="F56" s="414"/>
      <c r="G56" s="415"/>
      <c r="H56" s="414"/>
      <c r="I56" s="419"/>
      <c r="J56" s="13"/>
    </row>
    <row r="57" spans="1:10">
      <c r="A57" s="154" t="s">
        <v>107</v>
      </c>
      <c r="B57" s="155" t="s">
        <v>108</v>
      </c>
      <c r="C57" s="150"/>
      <c r="D57" s="150"/>
      <c r="E57" s="153" t="s">
        <v>109</v>
      </c>
      <c r="F57" s="608">
        <v>0</v>
      </c>
      <c r="G57" s="415"/>
      <c r="H57" s="608">
        <v>0</v>
      </c>
      <c r="I57" s="419"/>
      <c r="J57" s="13"/>
    </row>
    <row r="58" spans="1:10" ht="10.15" customHeight="1">
      <c r="A58" s="154"/>
      <c r="B58" s="155"/>
      <c r="C58" s="150"/>
      <c r="D58" s="150"/>
      <c r="E58" s="153"/>
      <c r="F58" s="414"/>
      <c r="G58" s="415"/>
      <c r="H58" s="414"/>
      <c r="I58" s="419"/>
      <c r="J58" s="13"/>
    </row>
    <row r="59" spans="1:10">
      <c r="A59" s="154" t="s">
        <v>110</v>
      </c>
      <c r="B59" s="155" t="s">
        <v>111</v>
      </c>
      <c r="C59" s="150"/>
      <c r="D59" s="150"/>
      <c r="E59" s="153" t="s">
        <v>112</v>
      </c>
      <c r="F59" s="416">
        <f>SUM(F60:F62)</f>
        <v>32894884.360000003</v>
      </c>
      <c r="G59" s="417"/>
      <c r="H59" s="416">
        <f>SUM(H60:H62)</f>
        <v>39256991.57</v>
      </c>
      <c r="I59" s="432"/>
      <c r="J59" s="13"/>
    </row>
    <row r="60" spans="1:10">
      <c r="A60" s="156"/>
      <c r="B60" s="156" t="s">
        <v>50</v>
      </c>
      <c r="C60" s="151" t="s">
        <v>113</v>
      </c>
      <c r="D60" s="151"/>
      <c r="E60" s="153">
        <v>553</v>
      </c>
      <c r="F60" s="412">
        <v>11248961.35</v>
      </c>
      <c r="G60" s="413"/>
      <c r="H60" s="412">
        <v>30724091.300000001</v>
      </c>
      <c r="I60" s="425"/>
      <c r="J60" s="13"/>
    </row>
    <row r="61" spans="1:10">
      <c r="A61" s="156"/>
      <c r="B61" s="156" t="s">
        <v>52</v>
      </c>
      <c r="C61" s="151" t="s">
        <v>114</v>
      </c>
      <c r="D61" s="151"/>
      <c r="E61" s="163">
        <v>55</v>
      </c>
      <c r="F61" s="414">
        <v>21646336.710000001</v>
      </c>
      <c r="G61" s="415"/>
      <c r="H61" s="414">
        <v>8533313.9700000007</v>
      </c>
      <c r="I61" s="419"/>
      <c r="J61" s="13"/>
    </row>
    <row r="62" spans="1:10">
      <c r="A62" s="156"/>
      <c r="B62" s="156" t="s">
        <v>54</v>
      </c>
      <c r="C62" s="151" t="s">
        <v>115</v>
      </c>
      <c r="D62" s="151"/>
      <c r="E62" s="153" t="s">
        <v>116</v>
      </c>
      <c r="F62" s="414">
        <v>-413.7</v>
      </c>
      <c r="G62" s="415"/>
      <c r="H62" s="414">
        <v>-413.7</v>
      </c>
      <c r="I62" s="419"/>
      <c r="J62" s="13"/>
    </row>
    <row r="63" spans="1:10" ht="10.15" customHeight="1">
      <c r="A63" s="156"/>
      <c r="B63" s="156"/>
      <c r="C63" s="151"/>
      <c r="D63" s="151"/>
      <c r="E63" s="153"/>
      <c r="F63" s="414"/>
      <c r="G63" s="415"/>
      <c r="H63" s="414"/>
      <c r="I63" s="419"/>
      <c r="J63" s="13"/>
    </row>
    <row r="64" spans="1:10">
      <c r="A64" s="154" t="s">
        <v>117</v>
      </c>
      <c r="B64" s="155" t="s">
        <v>118</v>
      </c>
      <c r="C64" s="150"/>
      <c r="D64" s="150"/>
      <c r="E64" s="153" t="s">
        <v>119</v>
      </c>
      <c r="F64" s="416">
        <v>-2007610.19</v>
      </c>
      <c r="G64" s="417"/>
      <c r="H64" s="416">
        <v>96286.25</v>
      </c>
      <c r="I64" s="432"/>
      <c r="J64" s="13"/>
    </row>
    <row r="65" spans="1:10" ht="10.15" customHeight="1">
      <c r="A65" s="156"/>
      <c r="B65" s="150"/>
      <c r="C65" s="155"/>
      <c r="D65" s="155"/>
      <c r="E65" s="164"/>
      <c r="F65" s="412"/>
      <c r="G65" s="413"/>
      <c r="H65" s="412"/>
      <c r="I65" s="425"/>
      <c r="J65" s="13"/>
    </row>
    <row r="66" spans="1:10" ht="13.5" thickBot="1">
      <c r="A66" s="156"/>
      <c r="B66" s="150"/>
      <c r="C66" s="165" t="s">
        <v>120</v>
      </c>
      <c r="D66" s="165"/>
      <c r="E66" s="166" t="s">
        <v>121</v>
      </c>
      <c r="F66" s="423">
        <f>F10+F43+F64</f>
        <v>596267572.87999988</v>
      </c>
      <c r="G66" s="424"/>
      <c r="H66" s="423">
        <f>H10+H43+H64</f>
        <v>607363169.28999996</v>
      </c>
      <c r="I66" s="435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Ville De Namur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92094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39</v>
      </c>
      <c r="D6" s="125"/>
      <c r="E6" s="459" t="s">
        <v>41</v>
      </c>
      <c r="F6" s="462">
        <f>K2</f>
        <v>2024</v>
      </c>
      <c r="G6" s="468"/>
      <c r="H6" s="462">
        <f>F6-1</f>
        <v>2023</v>
      </c>
      <c r="I6" s="463"/>
      <c r="J6" s="17"/>
    </row>
    <row r="7" spans="1:11" ht="10.15" customHeight="1">
      <c r="A7" s="124"/>
      <c r="B7" s="125"/>
      <c r="C7" s="125"/>
      <c r="D7" s="127"/>
      <c r="E7" s="460"/>
      <c r="F7" s="464"/>
      <c r="G7" s="469"/>
      <c r="H7" s="464"/>
      <c r="I7" s="465"/>
      <c r="J7" s="17"/>
    </row>
    <row r="8" spans="1:11" ht="13.5" thickBot="1">
      <c r="A8" s="124"/>
      <c r="B8" s="125"/>
      <c r="C8" s="127" t="s">
        <v>122</v>
      </c>
      <c r="D8" s="125"/>
      <c r="E8" s="461"/>
      <c r="F8" s="466"/>
      <c r="G8" s="470"/>
      <c r="H8" s="466"/>
      <c r="I8" s="467"/>
      <c r="J8" s="17"/>
    </row>
    <row r="9" spans="1:11" ht="10.15" customHeight="1">
      <c r="A9" s="124"/>
      <c r="B9" s="125"/>
      <c r="C9" s="125"/>
      <c r="D9" s="125"/>
      <c r="E9" s="128"/>
      <c r="F9" s="452"/>
      <c r="G9" s="471"/>
      <c r="H9" s="452"/>
      <c r="I9" s="453"/>
      <c r="J9" s="17"/>
    </row>
    <row r="10" spans="1:11">
      <c r="A10" s="124"/>
      <c r="B10" s="125"/>
      <c r="C10" s="129" t="s">
        <v>123</v>
      </c>
      <c r="D10" s="129"/>
      <c r="E10" s="130" t="s">
        <v>124</v>
      </c>
      <c r="F10" s="416">
        <f>F12+F14+F16+F21+F25+F31</f>
        <v>245161124.79000002</v>
      </c>
      <c r="G10" s="417"/>
      <c r="H10" s="416">
        <f>H12+H14+H16+H21+H25+H31</f>
        <v>243063826.24000001</v>
      </c>
      <c r="I10" s="432"/>
      <c r="J10" s="17"/>
    </row>
    <row r="11" spans="1:11" ht="10.15" customHeight="1">
      <c r="A11" s="124"/>
      <c r="B11" s="125"/>
      <c r="C11" s="129"/>
      <c r="D11" s="129"/>
      <c r="E11" s="130"/>
      <c r="F11" s="426"/>
      <c r="G11" s="427"/>
      <c r="H11" s="426"/>
      <c r="I11" s="438"/>
      <c r="J11" s="17"/>
    </row>
    <row r="12" spans="1:11">
      <c r="A12" s="131" t="s">
        <v>125</v>
      </c>
      <c r="B12" s="132" t="s">
        <v>126</v>
      </c>
      <c r="C12" s="125"/>
      <c r="D12" s="125"/>
      <c r="E12" s="133">
        <v>10</v>
      </c>
      <c r="F12" s="416">
        <v>1411981.06</v>
      </c>
      <c r="G12" s="417"/>
      <c r="H12" s="416">
        <v>1411981.06</v>
      </c>
      <c r="I12" s="432"/>
      <c r="J12" s="17"/>
    </row>
    <row r="13" spans="1:11" ht="10.15" customHeight="1">
      <c r="A13" s="131"/>
      <c r="B13" s="132"/>
      <c r="C13" s="125"/>
      <c r="D13" s="125"/>
      <c r="E13" s="133"/>
      <c r="F13" s="426"/>
      <c r="G13" s="427"/>
      <c r="H13" s="426"/>
      <c r="I13" s="438"/>
      <c r="J13" s="17"/>
    </row>
    <row r="14" spans="1:11">
      <c r="A14" s="131" t="s">
        <v>127</v>
      </c>
      <c r="B14" s="132" t="s">
        <v>128</v>
      </c>
      <c r="C14" s="125"/>
      <c r="D14" s="125"/>
      <c r="E14" s="133">
        <v>12</v>
      </c>
      <c r="F14" s="416">
        <v>34910390.789999999</v>
      </c>
      <c r="G14" s="417"/>
      <c r="H14" s="416">
        <v>35207152.990000002</v>
      </c>
      <c r="I14" s="432"/>
      <c r="J14" s="17"/>
    </row>
    <row r="15" spans="1:11" ht="10.15" customHeight="1">
      <c r="A15" s="131"/>
      <c r="B15" s="132"/>
      <c r="C15" s="125"/>
      <c r="D15" s="125"/>
      <c r="E15" s="133"/>
      <c r="F15" s="426"/>
      <c r="G15" s="427"/>
      <c r="H15" s="426"/>
      <c r="I15" s="438"/>
      <c r="J15" s="17"/>
    </row>
    <row r="16" spans="1:11">
      <c r="A16" s="131" t="s">
        <v>129</v>
      </c>
      <c r="B16" s="132" t="s">
        <v>130</v>
      </c>
      <c r="C16" s="125"/>
      <c r="D16" s="125"/>
      <c r="E16" s="133">
        <v>13</v>
      </c>
      <c r="F16" s="416">
        <f>SUM(F17:F19)</f>
        <v>1554887.620000001</v>
      </c>
      <c r="G16" s="417"/>
      <c r="H16" s="416">
        <f>SUM(H17:H19)</f>
        <v>-10367753.540000001</v>
      </c>
      <c r="I16" s="432"/>
      <c r="J16" s="17"/>
    </row>
    <row r="17" spans="1:10">
      <c r="A17" s="124"/>
      <c r="B17" s="134" t="s">
        <v>131</v>
      </c>
      <c r="C17" s="135" t="s">
        <v>132</v>
      </c>
      <c r="D17" s="135"/>
      <c r="E17" s="133">
        <v>1301</v>
      </c>
      <c r="F17" s="445">
        <v>-16553691.24</v>
      </c>
      <c r="G17" s="455"/>
      <c r="H17" s="445">
        <v>-296762.2</v>
      </c>
      <c r="I17" s="446"/>
      <c r="J17" s="17"/>
    </row>
    <row r="18" spans="1:10">
      <c r="A18" s="124"/>
      <c r="B18" s="134" t="s">
        <v>133</v>
      </c>
      <c r="C18" s="135" t="s">
        <v>134</v>
      </c>
      <c r="D18" s="135"/>
      <c r="E18" s="133">
        <v>1302</v>
      </c>
      <c r="F18" s="441">
        <v>6482699.9000000004</v>
      </c>
      <c r="G18" s="454"/>
      <c r="H18" s="441">
        <v>-16553691.24</v>
      </c>
      <c r="I18" s="442"/>
      <c r="J18" s="17"/>
    </row>
    <row r="19" spans="1:10">
      <c r="A19" s="124"/>
      <c r="B19" s="134" t="s">
        <v>135</v>
      </c>
      <c r="C19" s="135" t="s">
        <v>136</v>
      </c>
      <c r="D19" s="135"/>
      <c r="E19" s="133">
        <v>1303</v>
      </c>
      <c r="F19" s="441">
        <v>11625878.960000001</v>
      </c>
      <c r="G19" s="454"/>
      <c r="H19" s="441">
        <v>6482699.9000000004</v>
      </c>
      <c r="I19" s="442"/>
      <c r="J19" s="17"/>
    </row>
    <row r="20" spans="1:10" ht="10.15" customHeight="1">
      <c r="A20" s="124"/>
      <c r="B20" s="134"/>
      <c r="C20" s="135"/>
      <c r="D20" s="135"/>
      <c r="E20" s="133"/>
      <c r="F20" s="441"/>
      <c r="G20" s="454"/>
      <c r="H20" s="441"/>
      <c r="I20" s="442"/>
      <c r="J20" s="17"/>
    </row>
    <row r="21" spans="1:10">
      <c r="A21" s="131" t="s">
        <v>137</v>
      </c>
      <c r="B21" s="132" t="s">
        <v>138</v>
      </c>
      <c r="C21" s="125"/>
      <c r="D21" s="125"/>
      <c r="E21" s="133">
        <v>14</v>
      </c>
      <c r="F21" s="416">
        <f>SUM(F22:F23)</f>
        <v>29116175.77</v>
      </c>
      <c r="G21" s="417"/>
      <c r="H21" s="416">
        <f>SUM(H22:H23)</f>
        <v>48978963.540000007</v>
      </c>
      <c r="I21" s="432"/>
      <c r="J21" s="17"/>
    </row>
    <row r="22" spans="1:10">
      <c r="A22" s="124"/>
      <c r="B22" s="134" t="s">
        <v>131</v>
      </c>
      <c r="C22" s="135" t="s">
        <v>139</v>
      </c>
      <c r="D22" s="135"/>
      <c r="E22" s="133">
        <v>14104</v>
      </c>
      <c r="F22" s="445">
        <v>8862475.6999999993</v>
      </c>
      <c r="G22" s="455"/>
      <c r="H22" s="445">
        <v>8862475.6999999993</v>
      </c>
      <c r="I22" s="446"/>
      <c r="J22" s="17"/>
    </row>
    <row r="23" spans="1:10">
      <c r="A23" s="124"/>
      <c r="B23" s="134" t="s">
        <v>133</v>
      </c>
      <c r="C23" s="135" t="s">
        <v>140</v>
      </c>
      <c r="D23" s="135"/>
      <c r="E23" s="133">
        <v>14105</v>
      </c>
      <c r="F23" s="441">
        <v>20253700.07</v>
      </c>
      <c r="G23" s="454"/>
      <c r="H23" s="441">
        <v>40116487.840000004</v>
      </c>
      <c r="I23" s="442"/>
      <c r="J23" s="17"/>
    </row>
    <row r="24" spans="1:10" ht="10.15" customHeight="1">
      <c r="A24" s="124"/>
      <c r="B24" s="134"/>
      <c r="C24" s="135"/>
      <c r="D24" s="135"/>
      <c r="E24" s="133"/>
      <c r="F24" s="441"/>
      <c r="G24" s="454"/>
      <c r="H24" s="441"/>
      <c r="I24" s="442"/>
      <c r="J24" s="17"/>
    </row>
    <row r="25" spans="1:10">
      <c r="A25" s="131" t="s">
        <v>141</v>
      </c>
      <c r="B25" s="132" t="s">
        <v>142</v>
      </c>
      <c r="C25" s="125"/>
      <c r="D25" s="125"/>
      <c r="E25" s="133">
        <v>15</v>
      </c>
      <c r="F25" s="416">
        <f>SUM(F26:F29)</f>
        <v>133004068.44</v>
      </c>
      <c r="G25" s="417"/>
      <c r="H25" s="416">
        <f>SUM(H26:H29)</f>
        <v>122669861.08</v>
      </c>
      <c r="I25" s="432"/>
      <c r="J25" s="17"/>
    </row>
    <row r="26" spans="1:10">
      <c r="A26" s="124"/>
      <c r="B26" s="134" t="s">
        <v>131</v>
      </c>
      <c r="C26" s="135" t="s">
        <v>143</v>
      </c>
      <c r="D26" s="135"/>
      <c r="E26" s="133">
        <v>151</v>
      </c>
      <c r="F26" s="445">
        <v>5540187.75</v>
      </c>
      <c r="G26" s="455"/>
      <c r="H26" s="445">
        <v>5855355.6399999997</v>
      </c>
      <c r="I26" s="446"/>
      <c r="J26" s="17"/>
    </row>
    <row r="27" spans="1:10">
      <c r="A27" s="124"/>
      <c r="B27" s="134" t="s">
        <v>133</v>
      </c>
      <c r="C27" s="135" t="s">
        <v>144</v>
      </c>
      <c r="D27" s="135"/>
      <c r="E27" s="133">
        <v>152</v>
      </c>
      <c r="F27" s="441">
        <v>1047750</v>
      </c>
      <c r="G27" s="454"/>
      <c r="H27" s="441">
        <v>1047750</v>
      </c>
      <c r="I27" s="442"/>
      <c r="J27" s="17"/>
    </row>
    <row r="28" spans="1:10">
      <c r="A28" s="124"/>
      <c r="B28" s="134" t="s">
        <v>135</v>
      </c>
      <c r="C28" s="135" t="s">
        <v>145</v>
      </c>
      <c r="D28" s="135"/>
      <c r="E28" s="133">
        <v>154</v>
      </c>
      <c r="F28" s="441">
        <v>124558228.89</v>
      </c>
      <c r="G28" s="454"/>
      <c r="H28" s="441">
        <v>113818093.23999999</v>
      </c>
      <c r="I28" s="442"/>
      <c r="J28" s="17"/>
    </row>
    <row r="29" spans="1:10">
      <c r="A29" s="124"/>
      <c r="B29" s="134" t="s">
        <v>146</v>
      </c>
      <c r="C29" s="135" t="s">
        <v>147</v>
      </c>
      <c r="D29" s="135"/>
      <c r="E29" s="133">
        <v>156</v>
      </c>
      <c r="F29" s="441">
        <v>1857901.8</v>
      </c>
      <c r="G29" s="454"/>
      <c r="H29" s="441">
        <v>1948662.2</v>
      </c>
      <c r="I29" s="442"/>
      <c r="J29" s="17"/>
    </row>
    <row r="30" spans="1:10" ht="10.15" customHeight="1">
      <c r="A30" s="124"/>
      <c r="B30" s="134"/>
      <c r="C30" s="135"/>
      <c r="D30" s="135"/>
      <c r="E30" s="133"/>
      <c r="F30" s="441"/>
      <c r="G30" s="454"/>
      <c r="H30" s="441"/>
      <c r="I30" s="442"/>
      <c r="J30" s="17"/>
    </row>
    <row r="31" spans="1:10">
      <c r="A31" s="131" t="s">
        <v>148</v>
      </c>
      <c r="B31" s="132" t="s">
        <v>149</v>
      </c>
      <c r="C31" s="125"/>
      <c r="D31" s="125"/>
      <c r="E31" s="133">
        <v>16</v>
      </c>
      <c r="F31" s="416">
        <v>45163621.109999999</v>
      </c>
      <c r="G31" s="417"/>
      <c r="H31" s="416">
        <v>45163621.109999999</v>
      </c>
      <c r="I31" s="432"/>
      <c r="J31" s="17"/>
    </row>
    <row r="32" spans="1:10" ht="10.15" customHeight="1">
      <c r="A32" s="124"/>
      <c r="B32" s="125"/>
      <c r="C32" s="132"/>
      <c r="D32" s="132"/>
      <c r="E32" s="133"/>
      <c r="F32" s="445"/>
      <c r="G32" s="455"/>
      <c r="H32" s="445"/>
      <c r="I32" s="446"/>
      <c r="J32" s="17"/>
    </row>
    <row r="33" spans="1:10">
      <c r="A33" s="136" t="s">
        <v>150</v>
      </c>
      <c r="B33" s="136"/>
      <c r="C33" s="136"/>
      <c r="D33" s="136"/>
      <c r="E33" s="133" t="s">
        <v>151</v>
      </c>
      <c r="F33" s="447">
        <f>F35+F44+F53</f>
        <v>346249476.51000005</v>
      </c>
      <c r="G33" s="456"/>
      <c r="H33" s="447">
        <f>H35+H44+H53</f>
        <v>354939182.69000006</v>
      </c>
      <c r="I33" s="448"/>
      <c r="J33" s="17"/>
    </row>
    <row r="34" spans="1:10" ht="10.15" customHeight="1">
      <c r="A34" s="136"/>
      <c r="B34" s="136"/>
      <c r="C34" s="136"/>
      <c r="D34" s="136"/>
      <c r="E34" s="133"/>
      <c r="F34" s="449"/>
      <c r="G34" s="457"/>
      <c r="H34" s="449"/>
      <c r="I34" s="450"/>
      <c r="J34" s="17"/>
    </row>
    <row r="35" spans="1:10">
      <c r="A35" s="131" t="s">
        <v>152</v>
      </c>
      <c r="B35" s="132" t="s">
        <v>153</v>
      </c>
      <c r="C35" s="125"/>
      <c r="D35" s="125"/>
      <c r="E35" s="133">
        <v>17</v>
      </c>
      <c r="F35" s="416">
        <f>SUM(F36:F42)</f>
        <v>311055831.36000001</v>
      </c>
      <c r="G35" s="417"/>
      <c r="H35" s="416">
        <f>SUM(H36:H42)</f>
        <v>329631177.17000002</v>
      </c>
      <c r="I35" s="432"/>
      <c r="J35" s="17"/>
    </row>
    <row r="36" spans="1:10">
      <c r="A36" s="124"/>
      <c r="B36" s="134" t="s">
        <v>131</v>
      </c>
      <c r="C36" s="135" t="s">
        <v>154</v>
      </c>
      <c r="D36" s="135"/>
      <c r="E36" s="133" t="s">
        <v>155</v>
      </c>
      <c r="F36" s="445">
        <v>288997730.05000001</v>
      </c>
      <c r="G36" s="455"/>
      <c r="H36" s="445">
        <v>307249186.30000001</v>
      </c>
      <c r="I36" s="446"/>
      <c r="J36" s="17"/>
    </row>
    <row r="37" spans="1:10">
      <c r="A37" s="124"/>
      <c r="B37" s="134" t="s">
        <v>133</v>
      </c>
      <c r="C37" s="135" t="s">
        <v>156</v>
      </c>
      <c r="D37" s="135"/>
      <c r="E37" s="133">
        <v>1714</v>
      </c>
      <c r="F37" s="441">
        <v>14078518.609999999</v>
      </c>
      <c r="G37" s="454"/>
      <c r="H37" s="441">
        <v>14104941.189999999</v>
      </c>
      <c r="I37" s="442"/>
      <c r="J37" s="17"/>
    </row>
    <row r="38" spans="1:10">
      <c r="A38" s="124"/>
      <c r="B38" s="134" t="s">
        <v>135</v>
      </c>
      <c r="C38" s="135" t="s">
        <v>157</v>
      </c>
      <c r="D38" s="135"/>
      <c r="E38" s="133">
        <v>172</v>
      </c>
      <c r="F38" s="441">
        <v>7979582.7000000002</v>
      </c>
      <c r="G38" s="454"/>
      <c r="H38" s="441">
        <v>8277049.6799999997</v>
      </c>
      <c r="I38" s="442"/>
      <c r="J38" s="17"/>
    </row>
    <row r="39" spans="1:10">
      <c r="A39" s="124"/>
      <c r="B39" s="134" t="s">
        <v>146</v>
      </c>
      <c r="C39" s="135" t="s">
        <v>158</v>
      </c>
      <c r="D39" s="135"/>
      <c r="E39" s="133">
        <v>174</v>
      </c>
      <c r="F39" s="441">
        <v>0</v>
      </c>
      <c r="G39" s="454"/>
      <c r="H39" s="441">
        <v>0</v>
      </c>
      <c r="I39" s="442"/>
      <c r="J39" s="17"/>
    </row>
    <row r="40" spans="1:10">
      <c r="A40" s="124"/>
      <c r="B40" s="134" t="s">
        <v>159</v>
      </c>
      <c r="C40" s="135" t="s">
        <v>160</v>
      </c>
      <c r="D40" s="135"/>
      <c r="E40" s="133">
        <v>176</v>
      </c>
      <c r="F40" s="441">
        <v>0</v>
      </c>
      <c r="G40" s="454"/>
      <c r="H40" s="441">
        <v>0</v>
      </c>
      <c r="I40" s="442"/>
      <c r="J40" s="17"/>
    </row>
    <row r="41" spans="1:10">
      <c r="A41" s="124"/>
      <c r="B41" s="134" t="s">
        <v>161</v>
      </c>
      <c r="C41" s="135" t="s">
        <v>162</v>
      </c>
      <c r="D41" s="135"/>
      <c r="E41" s="133">
        <v>177</v>
      </c>
      <c r="F41" s="441">
        <v>0</v>
      </c>
      <c r="G41" s="454"/>
      <c r="H41" s="441">
        <v>0</v>
      </c>
      <c r="I41" s="442"/>
      <c r="J41" s="17"/>
    </row>
    <row r="42" spans="1:10">
      <c r="A42" s="124"/>
      <c r="B42" s="134" t="s">
        <v>163</v>
      </c>
      <c r="C42" s="135" t="s">
        <v>164</v>
      </c>
      <c r="D42" s="135"/>
      <c r="E42" s="133">
        <v>178</v>
      </c>
      <c r="F42" s="441">
        <v>0</v>
      </c>
      <c r="G42" s="454"/>
      <c r="H42" s="441">
        <v>0</v>
      </c>
      <c r="I42" s="442"/>
      <c r="J42" s="17"/>
    </row>
    <row r="43" spans="1:10" ht="10.15" customHeight="1">
      <c r="A43" s="124"/>
      <c r="B43" s="134"/>
      <c r="C43" s="135"/>
      <c r="D43" s="135"/>
      <c r="E43" s="133"/>
      <c r="F43" s="441"/>
      <c r="G43" s="454"/>
      <c r="H43" s="441"/>
      <c r="I43" s="442"/>
      <c r="J43" s="17"/>
    </row>
    <row r="44" spans="1:10">
      <c r="A44" s="131" t="s">
        <v>165</v>
      </c>
      <c r="B44" s="132" t="s">
        <v>166</v>
      </c>
      <c r="C44" s="125"/>
      <c r="D44" s="125"/>
      <c r="E44" s="137" t="s">
        <v>167</v>
      </c>
      <c r="F44" s="416">
        <f>F45+SUM(F49:F51)</f>
        <v>44972991.910000004</v>
      </c>
      <c r="G44" s="417"/>
      <c r="H44" s="416">
        <f>H45+SUM(H49:H51)</f>
        <v>37407079.039999999</v>
      </c>
      <c r="I44" s="432"/>
      <c r="J44" s="17"/>
    </row>
    <row r="45" spans="1:10">
      <c r="A45" s="124"/>
      <c r="B45" s="134" t="s">
        <v>131</v>
      </c>
      <c r="C45" s="135" t="s">
        <v>168</v>
      </c>
      <c r="D45" s="135"/>
      <c r="E45" s="137">
        <v>43</v>
      </c>
      <c r="F45" s="445">
        <f>SUM(F46:F48)</f>
        <v>30066466.850000001</v>
      </c>
      <c r="G45" s="455"/>
      <c r="H45" s="445">
        <f>SUM(H46:H48)</f>
        <v>21645551.41</v>
      </c>
      <c r="I45" s="446"/>
      <c r="J45" s="17"/>
    </row>
    <row r="46" spans="1:10">
      <c r="A46" s="124"/>
      <c r="B46" s="134"/>
      <c r="C46" s="135" t="s">
        <v>169</v>
      </c>
      <c r="D46" s="135"/>
      <c r="E46" s="133">
        <v>435</v>
      </c>
      <c r="F46" s="441">
        <v>25940246.210000001</v>
      </c>
      <c r="G46" s="454"/>
      <c r="H46" s="441">
        <v>21372002.579999998</v>
      </c>
      <c r="I46" s="442"/>
      <c r="J46" s="17"/>
    </row>
    <row r="47" spans="1:10">
      <c r="A47" s="124"/>
      <c r="B47" s="134"/>
      <c r="C47" s="135" t="s">
        <v>170</v>
      </c>
      <c r="D47" s="135"/>
      <c r="E47" s="133">
        <v>436</v>
      </c>
      <c r="F47" s="441">
        <v>1626220.64</v>
      </c>
      <c r="G47" s="454"/>
      <c r="H47" s="441">
        <v>272071.3</v>
      </c>
      <c r="I47" s="442"/>
      <c r="J47" s="17"/>
    </row>
    <row r="48" spans="1:10">
      <c r="A48" s="124"/>
      <c r="B48" s="134"/>
      <c r="C48" s="135" t="s">
        <v>171</v>
      </c>
      <c r="D48" s="135"/>
      <c r="E48" s="133">
        <v>433</v>
      </c>
      <c r="F48" s="441">
        <v>2500000</v>
      </c>
      <c r="G48" s="454"/>
      <c r="H48" s="441">
        <v>1477.53</v>
      </c>
      <c r="I48" s="442"/>
      <c r="J48" s="17"/>
    </row>
    <row r="49" spans="1:10">
      <c r="A49" s="124"/>
      <c r="B49" s="134" t="s">
        <v>133</v>
      </c>
      <c r="C49" s="135" t="s">
        <v>172</v>
      </c>
      <c r="D49" s="135"/>
      <c r="E49" s="133">
        <v>44</v>
      </c>
      <c r="F49" s="441">
        <v>5829958.9199999999</v>
      </c>
      <c r="G49" s="454"/>
      <c r="H49" s="441">
        <v>5070943.2</v>
      </c>
      <c r="I49" s="442"/>
      <c r="J49" s="17"/>
    </row>
    <row r="50" spans="1:10">
      <c r="A50" s="124"/>
      <c r="B50" s="134" t="s">
        <v>135</v>
      </c>
      <c r="C50" s="135" t="s">
        <v>173</v>
      </c>
      <c r="D50" s="135"/>
      <c r="E50" s="133">
        <v>45</v>
      </c>
      <c r="F50" s="441">
        <v>6453189.3099999996</v>
      </c>
      <c r="G50" s="454"/>
      <c r="H50" s="441">
        <v>7106557.2199999997</v>
      </c>
      <c r="I50" s="442"/>
      <c r="J50" s="17"/>
    </row>
    <row r="51" spans="1:10">
      <c r="A51" s="124"/>
      <c r="B51" s="134" t="s">
        <v>146</v>
      </c>
      <c r="C51" s="135" t="s">
        <v>174</v>
      </c>
      <c r="D51" s="135"/>
      <c r="E51" s="137" t="s">
        <v>175</v>
      </c>
      <c r="F51" s="441">
        <v>2623376.83</v>
      </c>
      <c r="G51" s="454"/>
      <c r="H51" s="441">
        <v>3584027.21</v>
      </c>
      <c r="I51" s="442"/>
      <c r="J51" s="17"/>
    </row>
    <row r="52" spans="1:10" ht="10.15" customHeight="1">
      <c r="A52" s="124"/>
      <c r="B52" s="134"/>
      <c r="C52" s="135"/>
      <c r="D52" s="135"/>
      <c r="E52" s="137"/>
      <c r="F52" s="441"/>
      <c r="G52" s="454"/>
      <c r="H52" s="441"/>
      <c r="I52" s="442"/>
      <c r="J52" s="17"/>
    </row>
    <row r="53" spans="1:10">
      <c r="A53" s="131" t="s">
        <v>176</v>
      </c>
      <c r="B53" s="132" t="s">
        <v>108</v>
      </c>
      <c r="C53" s="125"/>
      <c r="D53" s="125"/>
      <c r="E53" s="133" t="s">
        <v>177</v>
      </c>
      <c r="F53" s="416">
        <v>-9779346.7599999998</v>
      </c>
      <c r="G53" s="417"/>
      <c r="H53" s="416">
        <v>-12099073.52</v>
      </c>
      <c r="I53" s="432"/>
      <c r="J53" s="17"/>
    </row>
    <row r="54" spans="1:10" ht="10.15" customHeight="1">
      <c r="A54" s="131"/>
      <c r="B54" s="132"/>
      <c r="C54" s="125"/>
      <c r="D54" s="125"/>
      <c r="E54" s="133"/>
      <c r="F54" s="426"/>
      <c r="G54" s="427"/>
      <c r="H54" s="426"/>
      <c r="I54" s="438"/>
      <c r="J54" s="17"/>
    </row>
    <row r="55" spans="1:10">
      <c r="A55" s="131" t="s">
        <v>178</v>
      </c>
      <c r="B55" s="132" t="s">
        <v>179</v>
      </c>
      <c r="C55" s="125"/>
      <c r="D55" s="125"/>
      <c r="E55" s="133" t="s">
        <v>180</v>
      </c>
      <c r="F55" s="416">
        <v>4856971.58</v>
      </c>
      <c r="G55" s="417"/>
      <c r="H55" s="416">
        <v>9360160.3599999994</v>
      </c>
      <c r="I55" s="432"/>
      <c r="J55" s="17"/>
    </row>
    <row r="56" spans="1:10">
      <c r="A56" s="124"/>
      <c r="B56" s="125"/>
      <c r="C56" s="132"/>
      <c r="D56" s="132"/>
      <c r="E56" s="133"/>
      <c r="F56" s="445"/>
      <c r="G56" s="455"/>
      <c r="H56" s="445"/>
      <c r="I56" s="446"/>
      <c r="J56" s="17"/>
    </row>
    <row r="57" spans="1:10" ht="13.5" thickBot="1">
      <c r="A57" s="124"/>
      <c r="B57" s="125"/>
      <c r="C57" s="138" t="s">
        <v>181</v>
      </c>
      <c r="D57" s="138"/>
      <c r="E57" s="139" t="s">
        <v>182</v>
      </c>
      <c r="F57" s="443">
        <f>F10+F33+F55</f>
        <v>596267572.88000011</v>
      </c>
      <c r="G57" s="451"/>
      <c r="H57" s="443">
        <f>H10+H33+H55</f>
        <v>607363169.29000008</v>
      </c>
      <c r="I57" s="444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Ville De Namur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92094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513" t="s">
        <v>41</v>
      </c>
      <c r="F5" s="516">
        <f>K2</f>
        <v>2024</v>
      </c>
      <c r="G5" s="517"/>
      <c r="H5" s="516">
        <f>F5-1</f>
        <v>2023</v>
      </c>
      <c r="I5" s="522"/>
    </row>
    <row r="6" spans="1:11">
      <c r="A6" s="107"/>
      <c r="B6" s="108"/>
      <c r="C6" s="105" t="s">
        <v>183</v>
      </c>
      <c r="D6" s="109"/>
      <c r="E6" s="514"/>
      <c r="F6" s="518"/>
      <c r="G6" s="519"/>
      <c r="H6" s="518"/>
      <c r="I6" s="523"/>
    </row>
    <row r="7" spans="1:11" ht="10.15" customHeight="1" thickBot="1">
      <c r="A7" s="107"/>
      <c r="B7" s="108"/>
      <c r="C7" s="109"/>
      <c r="D7" s="109"/>
      <c r="E7" s="515"/>
      <c r="F7" s="520"/>
      <c r="G7" s="521"/>
      <c r="H7" s="520"/>
      <c r="I7" s="524"/>
    </row>
    <row r="8" spans="1:11">
      <c r="A8" s="110" t="s">
        <v>184</v>
      </c>
      <c r="B8" s="111" t="s">
        <v>185</v>
      </c>
      <c r="C8" s="109"/>
      <c r="D8" s="109"/>
      <c r="E8" s="112" t="s">
        <v>186</v>
      </c>
      <c r="F8" s="500"/>
      <c r="G8" s="527"/>
      <c r="H8" s="500"/>
      <c r="I8" s="501"/>
    </row>
    <row r="9" spans="1:11">
      <c r="A9" s="107"/>
      <c r="B9" s="107" t="s">
        <v>50</v>
      </c>
      <c r="C9" s="113" t="s">
        <v>187</v>
      </c>
      <c r="D9" s="113"/>
      <c r="E9" s="114">
        <v>60</v>
      </c>
      <c r="F9" s="472">
        <v>11431987.83</v>
      </c>
      <c r="G9" s="496"/>
      <c r="H9" s="472">
        <v>12437874.119999999</v>
      </c>
      <c r="I9" s="473"/>
    </row>
    <row r="10" spans="1:11">
      <c r="A10" s="107"/>
      <c r="B10" s="107" t="s">
        <v>52</v>
      </c>
      <c r="C10" s="113" t="s">
        <v>188</v>
      </c>
      <c r="D10" s="113"/>
      <c r="E10" s="114">
        <v>61</v>
      </c>
      <c r="F10" s="472">
        <v>23674709.899999999</v>
      </c>
      <c r="G10" s="496"/>
      <c r="H10" s="472">
        <v>21691453.239999998</v>
      </c>
      <c r="I10" s="473"/>
    </row>
    <row r="11" spans="1:11">
      <c r="A11" s="107"/>
      <c r="B11" s="107" t="s">
        <v>54</v>
      </c>
      <c r="C11" s="113" t="s">
        <v>189</v>
      </c>
      <c r="D11" s="113"/>
      <c r="E11" s="115">
        <v>62</v>
      </c>
      <c r="F11" s="472">
        <v>103585671.67</v>
      </c>
      <c r="G11" s="496"/>
      <c r="H11" s="472">
        <v>99165498.450000003</v>
      </c>
      <c r="I11" s="473"/>
    </row>
    <row r="12" spans="1:11">
      <c r="A12" s="107"/>
      <c r="B12" s="107" t="s">
        <v>56</v>
      </c>
      <c r="C12" s="113" t="s">
        <v>190</v>
      </c>
      <c r="D12" s="113"/>
      <c r="E12" s="115">
        <v>63</v>
      </c>
      <c r="F12" s="472">
        <v>77317378.859999999</v>
      </c>
      <c r="G12" s="496"/>
      <c r="H12" s="472">
        <v>74411008.670000002</v>
      </c>
      <c r="I12" s="473"/>
    </row>
    <row r="13" spans="1:11">
      <c r="A13" s="107"/>
      <c r="B13" s="107" t="s">
        <v>58</v>
      </c>
      <c r="C13" s="113" t="s">
        <v>191</v>
      </c>
      <c r="D13" s="113"/>
      <c r="E13" s="114">
        <v>64</v>
      </c>
      <c r="F13" s="472">
        <v>20311647.41</v>
      </c>
      <c r="G13" s="496"/>
      <c r="H13" s="472">
        <v>17111878.460000001</v>
      </c>
      <c r="I13" s="473"/>
    </row>
    <row r="14" spans="1:11">
      <c r="A14" s="107"/>
      <c r="B14" s="107" t="s">
        <v>60</v>
      </c>
      <c r="C14" s="113" t="s">
        <v>192</v>
      </c>
      <c r="D14" s="113"/>
      <c r="E14" s="114">
        <v>65</v>
      </c>
      <c r="F14" s="472">
        <f>SUM(F15:F17)</f>
        <v>11298272.119999999</v>
      </c>
      <c r="G14" s="496"/>
      <c r="H14" s="472">
        <f>SUM(H15:H17)</f>
        <v>9785828.1300000008</v>
      </c>
      <c r="I14" s="473"/>
    </row>
    <row r="15" spans="1:11">
      <c r="A15" s="107"/>
      <c r="B15" s="107" t="s">
        <v>186</v>
      </c>
      <c r="C15" s="113" t="s">
        <v>193</v>
      </c>
      <c r="D15" s="113"/>
      <c r="E15" s="114" t="s">
        <v>194</v>
      </c>
      <c r="F15" s="472">
        <v>11101238.039999999</v>
      </c>
      <c r="G15" s="496"/>
      <c r="H15" s="472">
        <v>9710599.1400000006</v>
      </c>
      <c r="I15" s="473"/>
    </row>
    <row r="16" spans="1:11">
      <c r="A16" s="107"/>
      <c r="B16" s="107"/>
      <c r="C16" s="113" t="s">
        <v>195</v>
      </c>
      <c r="D16" s="113"/>
      <c r="E16" s="114">
        <v>657</v>
      </c>
      <c r="F16" s="484">
        <v>158001.99</v>
      </c>
      <c r="G16" s="507"/>
      <c r="H16" s="484">
        <v>36017.760000000002</v>
      </c>
      <c r="I16" s="485"/>
    </row>
    <row r="17" spans="1:9">
      <c r="A17" s="107"/>
      <c r="B17" s="107"/>
      <c r="C17" s="113" t="s">
        <v>196</v>
      </c>
      <c r="D17" s="113"/>
      <c r="E17" s="114">
        <v>658</v>
      </c>
      <c r="F17" s="472">
        <v>39032.089999999997</v>
      </c>
      <c r="G17" s="496"/>
      <c r="H17" s="472">
        <v>39211.230000000003</v>
      </c>
      <c r="I17" s="473"/>
    </row>
    <row r="18" spans="1:9" ht="10.15" customHeight="1">
      <c r="A18" s="107"/>
      <c r="B18" s="108"/>
      <c r="C18" s="113"/>
      <c r="D18" s="113"/>
      <c r="E18" s="114"/>
      <c r="F18" s="472"/>
      <c r="G18" s="496"/>
      <c r="H18" s="472"/>
      <c r="I18" s="473"/>
    </row>
    <row r="19" spans="1:9">
      <c r="A19" s="110" t="s">
        <v>197</v>
      </c>
      <c r="B19" s="111" t="s">
        <v>198</v>
      </c>
      <c r="C19" s="109"/>
      <c r="D19" s="109"/>
      <c r="E19" s="114" t="s">
        <v>199</v>
      </c>
      <c r="F19" s="416">
        <f>SUM(F9:F14)</f>
        <v>247619667.78999999</v>
      </c>
      <c r="G19" s="505"/>
      <c r="H19" s="416">
        <f>SUM(H9:H14)</f>
        <v>234603541.07000002</v>
      </c>
      <c r="I19" s="432"/>
    </row>
    <row r="20" spans="1:9" ht="10.15" customHeight="1">
      <c r="A20" s="107"/>
      <c r="B20" s="108"/>
      <c r="C20" s="113"/>
      <c r="D20" s="113"/>
      <c r="E20" s="114"/>
      <c r="F20" s="502"/>
      <c r="G20" s="528"/>
      <c r="H20" s="502"/>
      <c r="I20" s="503"/>
    </row>
    <row r="21" spans="1:9">
      <c r="A21" s="110" t="s">
        <v>72</v>
      </c>
      <c r="B21" s="116" t="s">
        <v>200</v>
      </c>
      <c r="C21" s="117"/>
      <c r="D21" s="117"/>
      <c r="E21" s="114" t="s">
        <v>186</v>
      </c>
      <c r="F21" s="480">
        <f>IF(Charges!F19&lt;Produits!F19,Produits!F19-Charges!F19,0)</f>
        <v>0</v>
      </c>
      <c r="G21" s="497"/>
      <c r="H21" s="480">
        <f>IF(Charges!H19&lt;Produits!H19,Produits!H19-Charges!H19,0)</f>
        <v>2424792.9299999774</v>
      </c>
      <c r="I21" s="481"/>
    </row>
    <row r="22" spans="1:9" ht="10.15" customHeight="1">
      <c r="A22" s="110"/>
      <c r="B22" s="116"/>
      <c r="C22" s="117"/>
      <c r="D22" s="117"/>
      <c r="E22" s="114"/>
      <c r="F22" s="482"/>
      <c r="G22" s="506"/>
      <c r="H22" s="482"/>
      <c r="I22" s="483"/>
    </row>
    <row r="23" spans="1:9">
      <c r="A23" s="110" t="s">
        <v>78</v>
      </c>
      <c r="B23" s="525" t="s">
        <v>290</v>
      </c>
      <c r="C23" s="525"/>
      <c r="D23" s="526"/>
      <c r="E23" s="115" t="s">
        <v>201</v>
      </c>
      <c r="F23" s="484"/>
      <c r="G23" s="507"/>
      <c r="H23" s="484"/>
      <c r="I23" s="485"/>
    </row>
    <row r="24" spans="1:9">
      <c r="A24" s="107"/>
      <c r="B24" s="525"/>
      <c r="C24" s="525"/>
      <c r="D24" s="526"/>
      <c r="E24" s="114"/>
      <c r="F24" s="484"/>
      <c r="G24" s="507"/>
      <c r="H24" s="484"/>
      <c r="I24" s="485"/>
    </row>
    <row r="25" spans="1:9">
      <c r="A25" s="107"/>
      <c r="B25" s="107" t="s">
        <v>50</v>
      </c>
      <c r="C25" s="113" t="s">
        <v>202</v>
      </c>
      <c r="D25" s="113"/>
      <c r="E25" s="114">
        <v>660</v>
      </c>
      <c r="F25" s="472">
        <v>20551028.66</v>
      </c>
      <c r="G25" s="496"/>
      <c r="H25" s="472">
        <v>19378727.969999999</v>
      </c>
      <c r="I25" s="473"/>
    </row>
    <row r="26" spans="1:9">
      <c r="A26" s="107"/>
      <c r="B26" s="107" t="s">
        <v>52</v>
      </c>
      <c r="C26" s="113" t="s">
        <v>203</v>
      </c>
      <c r="D26" s="113"/>
      <c r="E26" s="114">
        <v>661</v>
      </c>
      <c r="F26" s="472">
        <v>0</v>
      </c>
      <c r="G26" s="496"/>
      <c r="H26" s="472">
        <v>0</v>
      </c>
      <c r="I26" s="473"/>
    </row>
    <row r="27" spans="1:9">
      <c r="A27" s="107"/>
      <c r="B27" s="107" t="s">
        <v>54</v>
      </c>
      <c r="C27" s="113" t="s">
        <v>204</v>
      </c>
      <c r="D27" s="113"/>
      <c r="E27" s="115" t="s">
        <v>205</v>
      </c>
      <c r="F27" s="472">
        <v>0</v>
      </c>
      <c r="G27" s="496"/>
      <c r="H27" s="472">
        <v>0</v>
      </c>
      <c r="I27" s="473"/>
    </row>
    <row r="28" spans="1:9">
      <c r="A28" s="107"/>
      <c r="B28" s="107" t="s">
        <v>56</v>
      </c>
      <c r="C28" s="113" t="s">
        <v>206</v>
      </c>
      <c r="D28" s="113"/>
      <c r="E28" s="114"/>
      <c r="F28" s="484"/>
      <c r="G28" s="507"/>
      <c r="H28" s="484"/>
      <c r="I28" s="485"/>
    </row>
    <row r="29" spans="1:9">
      <c r="A29" s="107"/>
      <c r="B29" s="107"/>
      <c r="C29" s="113" t="s">
        <v>207</v>
      </c>
      <c r="D29" s="113"/>
      <c r="E29" s="114">
        <v>665</v>
      </c>
      <c r="F29" s="472">
        <v>1516874</v>
      </c>
      <c r="G29" s="496"/>
      <c r="H29" s="472">
        <v>1473977.98</v>
      </c>
      <c r="I29" s="473"/>
    </row>
    <row r="30" spans="1:9">
      <c r="A30" s="107"/>
      <c r="B30" s="107" t="s">
        <v>58</v>
      </c>
      <c r="C30" s="113" t="s">
        <v>208</v>
      </c>
      <c r="D30" s="113"/>
      <c r="E30" s="114">
        <v>666</v>
      </c>
      <c r="F30" s="472">
        <v>0</v>
      </c>
      <c r="G30" s="496"/>
      <c r="H30" s="472">
        <v>23262932.699999999</v>
      </c>
      <c r="I30" s="473"/>
    </row>
    <row r="31" spans="1:9">
      <c r="A31" s="107"/>
      <c r="B31" s="107" t="s">
        <v>60</v>
      </c>
      <c r="C31" s="113" t="s">
        <v>209</v>
      </c>
      <c r="D31" s="113"/>
      <c r="E31" s="114" t="s">
        <v>186</v>
      </c>
      <c r="F31" s="484"/>
      <c r="G31" s="507"/>
      <c r="H31" s="484"/>
      <c r="I31" s="485"/>
    </row>
    <row r="32" spans="1:9">
      <c r="A32" s="107"/>
      <c r="B32" s="107"/>
      <c r="C32" s="113" t="s">
        <v>210</v>
      </c>
      <c r="D32" s="113"/>
      <c r="E32" s="114">
        <v>667</v>
      </c>
      <c r="F32" s="472">
        <v>1549579.85</v>
      </c>
      <c r="G32" s="496"/>
      <c r="H32" s="472">
        <v>1719608.02</v>
      </c>
      <c r="I32" s="473"/>
    </row>
    <row r="33" spans="1:9" ht="10.15" customHeight="1">
      <c r="A33" s="107"/>
      <c r="B33" s="108"/>
      <c r="C33" s="113"/>
      <c r="D33" s="113"/>
      <c r="E33" s="114"/>
      <c r="F33" s="472"/>
      <c r="G33" s="496"/>
      <c r="H33" s="472"/>
      <c r="I33" s="473"/>
    </row>
    <row r="34" spans="1:9">
      <c r="A34" s="110" t="s">
        <v>83</v>
      </c>
      <c r="B34" s="111" t="s">
        <v>211</v>
      </c>
      <c r="C34" s="109"/>
      <c r="D34" s="109"/>
      <c r="E34" s="114">
        <v>66</v>
      </c>
      <c r="F34" s="416">
        <f>SUM(F25:F32)</f>
        <v>23617482.510000002</v>
      </c>
      <c r="G34" s="505"/>
      <c r="H34" s="416">
        <f>SUM(H25:H32)</f>
        <v>45835246.670000002</v>
      </c>
      <c r="I34" s="432"/>
    </row>
    <row r="35" spans="1:9" ht="10.15" customHeight="1">
      <c r="A35" s="110"/>
      <c r="B35" s="111"/>
      <c r="C35" s="109"/>
      <c r="D35" s="109"/>
      <c r="E35" s="114"/>
      <c r="F35" s="476"/>
      <c r="G35" s="498"/>
      <c r="H35" s="476"/>
      <c r="I35" s="477"/>
    </row>
    <row r="36" spans="1:9">
      <c r="A36" s="110" t="s">
        <v>212</v>
      </c>
      <c r="B36" s="111" t="s">
        <v>213</v>
      </c>
      <c r="C36" s="113"/>
      <c r="D36" s="113"/>
      <c r="E36" s="114" t="s">
        <v>214</v>
      </c>
      <c r="F36" s="416">
        <f>F19+F34</f>
        <v>271237150.30000001</v>
      </c>
      <c r="G36" s="505"/>
      <c r="H36" s="416">
        <f>H19+H34</f>
        <v>280438787.74000001</v>
      </c>
      <c r="I36" s="432"/>
    </row>
    <row r="37" spans="1:9" ht="10.15" customHeight="1">
      <c r="A37" s="110"/>
      <c r="B37" s="111"/>
      <c r="C37" s="113"/>
      <c r="D37" s="113"/>
      <c r="E37" s="114"/>
      <c r="F37" s="476"/>
      <c r="G37" s="498"/>
      <c r="H37" s="476"/>
      <c r="I37" s="477"/>
    </row>
    <row r="38" spans="1:9">
      <c r="A38" s="110" t="s">
        <v>92</v>
      </c>
      <c r="B38" s="111" t="s">
        <v>215</v>
      </c>
      <c r="C38" s="113"/>
      <c r="D38" s="113"/>
      <c r="E38" s="114" t="s">
        <v>186</v>
      </c>
      <c r="F38" s="492">
        <f>IF(Charges!F36&lt;Produits!F33,Produits!F33-Charges!F36,0)</f>
        <v>0</v>
      </c>
      <c r="G38" s="511"/>
      <c r="H38" s="492">
        <f>IF(Charges!H36&lt;Produits!H33,Produits!H33-Charges!H36,0)</f>
        <v>0</v>
      </c>
      <c r="I38" s="493"/>
    </row>
    <row r="39" spans="1:9" ht="10.15" customHeight="1">
      <c r="A39" s="110"/>
      <c r="B39" s="111"/>
      <c r="C39" s="113"/>
      <c r="D39" s="113"/>
      <c r="E39" s="114"/>
      <c r="F39" s="494"/>
      <c r="G39" s="512"/>
      <c r="H39" s="494"/>
      <c r="I39" s="495"/>
    </row>
    <row r="40" spans="1:9">
      <c r="A40" s="110" t="s">
        <v>107</v>
      </c>
      <c r="B40" s="111" t="s">
        <v>216</v>
      </c>
      <c r="C40" s="113"/>
      <c r="D40" s="113"/>
      <c r="E40" s="114"/>
      <c r="F40" s="484"/>
      <c r="G40" s="507"/>
      <c r="H40" s="484"/>
      <c r="I40" s="485"/>
    </row>
    <row r="41" spans="1:9">
      <c r="A41" s="110"/>
      <c r="B41" s="107" t="s">
        <v>50</v>
      </c>
      <c r="C41" s="113" t="s">
        <v>217</v>
      </c>
      <c r="D41" s="113"/>
      <c r="E41" s="114">
        <v>671</v>
      </c>
      <c r="F41" s="472">
        <v>1503572.64</v>
      </c>
      <c r="G41" s="496"/>
      <c r="H41" s="472">
        <v>842839.1</v>
      </c>
      <c r="I41" s="473"/>
    </row>
    <row r="42" spans="1:9">
      <c r="A42" s="110"/>
      <c r="B42" s="107" t="s">
        <v>52</v>
      </c>
      <c r="C42" s="113" t="s">
        <v>218</v>
      </c>
      <c r="D42" s="113"/>
      <c r="E42" s="114">
        <v>672</v>
      </c>
      <c r="F42" s="472">
        <v>255466.84</v>
      </c>
      <c r="G42" s="496"/>
      <c r="H42" s="472">
        <v>0</v>
      </c>
      <c r="I42" s="473"/>
    </row>
    <row r="43" spans="1:9">
      <c r="A43" s="110"/>
      <c r="B43" s="107" t="s">
        <v>54</v>
      </c>
      <c r="C43" s="113" t="s">
        <v>219</v>
      </c>
      <c r="D43" s="113"/>
      <c r="E43" s="114">
        <v>673</v>
      </c>
      <c r="F43" s="472">
        <v>430</v>
      </c>
      <c r="G43" s="496"/>
      <c r="H43" s="472">
        <v>0.01</v>
      </c>
      <c r="I43" s="473"/>
    </row>
    <row r="44" spans="1:9" s="27" customFormat="1" ht="18.600000000000001" customHeight="1">
      <c r="A44" s="118"/>
      <c r="B44" s="119"/>
      <c r="C44" s="117" t="s">
        <v>220</v>
      </c>
      <c r="D44" s="120"/>
      <c r="E44" s="121">
        <v>67</v>
      </c>
      <c r="F44" s="490">
        <f>SUM(F41:F43)</f>
        <v>1759469.48</v>
      </c>
      <c r="G44" s="508"/>
      <c r="H44" s="490">
        <f>SUM(H41:H43)</f>
        <v>842839.11</v>
      </c>
      <c r="I44" s="491"/>
    </row>
    <row r="45" spans="1:9" ht="10.15" customHeight="1">
      <c r="A45" s="110"/>
      <c r="B45" s="122"/>
      <c r="C45" s="117"/>
      <c r="D45" s="117"/>
      <c r="E45" s="114"/>
      <c r="F45" s="426"/>
      <c r="G45" s="509"/>
      <c r="H45" s="426"/>
      <c r="I45" s="438"/>
    </row>
    <row r="46" spans="1:9">
      <c r="A46" s="110" t="s">
        <v>110</v>
      </c>
      <c r="B46" s="111" t="s">
        <v>221</v>
      </c>
      <c r="C46" s="113"/>
      <c r="D46" s="113"/>
      <c r="E46" s="114"/>
      <c r="F46" s="484"/>
      <c r="G46" s="507"/>
      <c r="H46" s="484"/>
      <c r="I46" s="485"/>
    </row>
    <row r="47" spans="1:9">
      <c r="A47" s="110"/>
      <c r="B47" s="107" t="s">
        <v>50</v>
      </c>
      <c r="C47" s="113" t="s">
        <v>222</v>
      </c>
      <c r="D47" s="113"/>
      <c r="E47" s="114">
        <v>685</v>
      </c>
      <c r="F47" s="472">
        <v>155452.72</v>
      </c>
      <c r="G47" s="496"/>
      <c r="H47" s="472">
        <v>3404771.35</v>
      </c>
      <c r="I47" s="473"/>
    </row>
    <row r="48" spans="1:9">
      <c r="A48" s="110"/>
      <c r="B48" s="107" t="s">
        <v>52</v>
      </c>
      <c r="C48" s="113" t="s">
        <v>223</v>
      </c>
      <c r="D48" s="113"/>
      <c r="E48" s="114">
        <v>686</v>
      </c>
      <c r="F48" s="472">
        <v>763902.86</v>
      </c>
      <c r="G48" s="496"/>
      <c r="H48" s="472">
        <v>11448238.470000001</v>
      </c>
      <c r="I48" s="473"/>
    </row>
    <row r="49" spans="1:9" ht="18.600000000000001" customHeight="1">
      <c r="A49" s="110"/>
      <c r="B49" s="122"/>
      <c r="C49" s="117" t="s">
        <v>224</v>
      </c>
      <c r="D49" s="117"/>
      <c r="E49" s="114">
        <v>68</v>
      </c>
      <c r="F49" s="416">
        <f>SUM(F47:F48)</f>
        <v>919355.58</v>
      </c>
      <c r="G49" s="505"/>
      <c r="H49" s="416">
        <f>SUM(H47:H48)</f>
        <v>14853009.82</v>
      </c>
      <c r="I49" s="432"/>
    </row>
    <row r="50" spans="1:9" ht="10.15" customHeight="1">
      <c r="A50" s="110"/>
      <c r="B50" s="122"/>
      <c r="C50" s="117"/>
      <c r="D50" s="117"/>
      <c r="E50" s="114"/>
      <c r="F50" s="426"/>
      <c r="G50" s="509"/>
      <c r="H50" s="426"/>
      <c r="I50" s="438"/>
    </row>
    <row r="51" spans="1:9">
      <c r="A51" s="110" t="s">
        <v>117</v>
      </c>
      <c r="B51" s="525" t="s">
        <v>288</v>
      </c>
      <c r="C51" s="525"/>
      <c r="D51" s="526"/>
      <c r="E51" s="114"/>
      <c r="F51" s="486"/>
      <c r="G51" s="510"/>
      <c r="H51" s="486"/>
      <c r="I51" s="487"/>
    </row>
    <row r="52" spans="1:9">
      <c r="A52" s="110"/>
      <c r="B52" s="525"/>
      <c r="C52" s="525"/>
      <c r="D52" s="526"/>
      <c r="E52" s="114" t="s">
        <v>225</v>
      </c>
      <c r="F52" s="488">
        <f>F44+F49</f>
        <v>2678825.06</v>
      </c>
      <c r="G52" s="504"/>
      <c r="H52" s="488">
        <f>H44+H49</f>
        <v>15695848.93</v>
      </c>
      <c r="I52" s="489"/>
    </row>
    <row r="53" spans="1:9" ht="10.15" customHeight="1">
      <c r="A53" s="110"/>
      <c r="B53" s="111"/>
      <c r="C53" s="113"/>
      <c r="D53" s="113"/>
      <c r="E53" s="114"/>
      <c r="F53" s="476"/>
      <c r="G53" s="498"/>
      <c r="H53" s="476"/>
      <c r="I53" s="477"/>
    </row>
    <row r="54" spans="1:9">
      <c r="A54" s="110" t="s">
        <v>226</v>
      </c>
      <c r="B54" s="111" t="s">
        <v>227</v>
      </c>
      <c r="C54" s="113"/>
      <c r="D54" s="117"/>
      <c r="E54" s="114"/>
      <c r="F54" s="480">
        <f>IF(Charges!F52&lt;Produits!F51,Produits!F51-Charges!F52,0)</f>
        <v>18927956.320000004</v>
      </c>
      <c r="G54" s="497"/>
      <c r="H54" s="480">
        <f>IF(Charges!H52&lt;Produits!H51,Produits!H51-Charges!H52,0)</f>
        <v>13496323.02</v>
      </c>
      <c r="I54" s="481"/>
    </row>
    <row r="55" spans="1:9" ht="10.15" customHeight="1">
      <c r="A55" s="110"/>
      <c r="B55" s="122"/>
      <c r="C55" s="113"/>
      <c r="D55" s="117"/>
      <c r="E55" s="114"/>
      <c r="F55" s="476"/>
      <c r="G55" s="498"/>
      <c r="H55" s="476"/>
      <c r="I55" s="477"/>
    </row>
    <row r="56" spans="1:9">
      <c r="A56" s="110" t="s">
        <v>228</v>
      </c>
      <c r="B56" s="111" t="s">
        <v>229</v>
      </c>
      <c r="C56" s="113"/>
      <c r="D56" s="117"/>
      <c r="E56" s="114"/>
      <c r="F56" s="416">
        <f>F36+F52</f>
        <v>273915975.36000001</v>
      </c>
      <c r="G56" s="505"/>
      <c r="H56" s="416">
        <f>H36+H52</f>
        <v>296134636.67000002</v>
      </c>
      <c r="I56" s="432"/>
    </row>
    <row r="57" spans="1:9" ht="10.15" customHeight="1">
      <c r="A57" s="110"/>
      <c r="B57" s="122"/>
      <c r="C57" s="113"/>
      <c r="D57" s="113"/>
      <c r="E57" s="114"/>
      <c r="F57" s="476"/>
      <c r="G57" s="498"/>
      <c r="H57" s="476"/>
      <c r="I57" s="477"/>
    </row>
    <row r="58" spans="1:9">
      <c r="A58" s="110" t="s">
        <v>230</v>
      </c>
      <c r="B58" s="111" t="s">
        <v>231</v>
      </c>
      <c r="C58" s="113"/>
      <c r="D58" s="113"/>
      <c r="E58" s="114"/>
      <c r="F58" s="480">
        <f>IF(Charges!F56&lt;Produits!F55,Produits!F55-Charges!F56,0)</f>
        <v>11625878.959999979</v>
      </c>
      <c r="G58" s="497"/>
      <c r="H58" s="480">
        <f>IF(Charges!H56&lt;Produits!H55,Produits!H55-Charges!H56,0)</f>
        <v>6482699.8999999762</v>
      </c>
      <c r="I58" s="481"/>
    </row>
    <row r="59" spans="1:9" ht="10.15" customHeight="1">
      <c r="A59" s="110"/>
      <c r="B59" s="111"/>
      <c r="C59" s="113"/>
      <c r="D59" s="113"/>
      <c r="E59" s="114"/>
      <c r="F59" s="482"/>
      <c r="G59" s="506"/>
      <c r="H59" s="482"/>
      <c r="I59" s="483"/>
    </row>
    <row r="60" spans="1:9">
      <c r="A60" s="110" t="s">
        <v>232</v>
      </c>
      <c r="B60" s="111" t="s">
        <v>233</v>
      </c>
      <c r="C60" s="113"/>
      <c r="D60" s="113"/>
      <c r="E60" s="114"/>
      <c r="F60" s="484"/>
      <c r="G60" s="507"/>
      <c r="H60" s="484"/>
      <c r="I60" s="485"/>
    </row>
    <row r="61" spans="1:9">
      <c r="A61" s="110"/>
      <c r="B61" s="107" t="s">
        <v>50</v>
      </c>
      <c r="C61" s="113" t="s">
        <v>234</v>
      </c>
      <c r="D61" s="113"/>
      <c r="E61" s="114">
        <v>69201</v>
      </c>
      <c r="F61" s="472">
        <v>0</v>
      </c>
      <c r="G61" s="496"/>
      <c r="H61" s="472">
        <v>0</v>
      </c>
      <c r="I61" s="473"/>
    </row>
    <row r="62" spans="1:9">
      <c r="A62" s="110"/>
      <c r="B62" s="107" t="s">
        <v>52</v>
      </c>
      <c r="C62" s="113" t="s">
        <v>235</v>
      </c>
      <c r="D62" s="113"/>
      <c r="E62" s="114">
        <v>69202</v>
      </c>
      <c r="F62" s="472">
        <v>18927956.32</v>
      </c>
      <c r="G62" s="496"/>
      <c r="H62" s="472">
        <v>13496323.02</v>
      </c>
      <c r="I62" s="473"/>
    </row>
    <row r="63" spans="1:9" ht="18.600000000000001" customHeight="1">
      <c r="A63" s="110"/>
      <c r="B63" s="122"/>
      <c r="C63" s="117" t="s">
        <v>236</v>
      </c>
      <c r="D63" s="117"/>
      <c r="E63" s="114">
        <v>69</v>
      </c>
      <c r="F63" s="480">
        <f>SUM(F61:F62)</f>
        <v>18927956.32</v>
      </c>
      <c r="G63" s="497"/>
      <c r="H63" s="474">
        <f>SUM(H61:H62)</f>
        <v>13496323.02</v>
      </c>
      <c r="I63" s="475"/>
    </row>
    <row r="64" spans="1:9" ht="10.15" customHeight="1">
      <c r="A64" s="110"/>
      <c r="B64" s="122"/>
      <c r="C64" s="113"/>
      <c r="D64" s="113"/>
      <c r="E64" s="114"/>
      <c r="F64" s="476"/>
      <c r="G64" s="498"/>
      <c r="H64" s="476"/>
      <c r="I64" s="477"/>
    </row>
    <row r="65" spans="1:9" ht="13.5" thickBot="1">
      <c r="A65" s="110" t="s">
        <v>237</v>
      </c>
      <c r="B65" s="111" t="s">
        <v>238</v>
      </c>
      <c r="C65" s="113"/>
      <c r="D65" s="113"/>
      <c r="E65" s="123"/>
      <c r="F65" s="478">
        <f>F56+F63</f>
        <v>292843931.68000001</v>
      </c>
      <c r="G65" s="499"/>
      <c r="H65" s="478">
        <f>H56+H63</f>
        <v>309630959.69</v>
      </c>
      <c r="I65" s="47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Ville De Namur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92094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66" t="s">
        <v>41</v>
      </c>
      <c r="F5" s="568">
        <f>K2</f>
        <v>2024</v>
      </c>
      <c r="G5" s="569"/>
      <c r="H5" s="574">
        <f>F5-1</f>
        <v>2023</v>
      </c>
      <c r="I5" s="575"/>
      <c r="J5" s="23"/>
    </row>
    <row r="6" spans="1:11">
      <c r="A6" s="87" t="s">
        <v>183</v>
      </c>
      <c r="B6" s="88"/>
      <c r="C6" s="88"/>
      <c r="D6" s="88"/>
      <c r="E6" s="567"/>
      <c r="F6" s="570"/>
      <c r="G6" s="571"/>
      <c r="H6" s="576"/>
      <c r="I6" s="577"/>
      <c r="J6" s="24"/>
    </row>
    <row r="7" spans="1:11" ht="11.45" customHeight="1" thickBot="1">
      <c r="A7" s="89"/>
      <c r="B7" s="90"/>
      <c r="C7" s="90"/>
      <c r="D7" s="90"/>
      <c r="E7" s="567"/>
      <c r="F7" s="572"/>
      <c r="G7" s="573"/>
      <c r="H7" s="578"/>
      <c r="I7" s="579"/>
      <c r="J7" s="24"/>
    </row>
    <row r="8" spans="1:11">
      <c r="A8" s="91" t="s">
        <v>239</v>
      </c>
      <c r="B8" s="92" t="s">
        <v>240</v>
      </c>
      <c r="C8" s="90"/>
      <c r="D8" s="90"/>
      <c r="E8" s="93" t="s">
        <v>186</v>
      </c>
      <c r="F8" s="580"/>
      <c r="G8" s="581"/>
      <c r="H8" s="549"/>
      <c r="I8" s="550"/>
      <c r="J8" s="23"/>
    </row>
    <row r="9" spans="1:11">
      <c r="A9" s="89"/>
      <c r="B9" s="94" t="s">
        <v>131</v>
      </c>
      <c r="C9" s="95" t="s">
        <v>241</v>
      </c>
      <c r="D9" s="95"/>
      <c r="E9" s="96">
        <v>70</v>
      </c>
      <c r="F9" s="542">
        <v>127544908.09999999</v>
      </c>
      <c r="G9" s="543"/>
      <c r="H9" s="537">
        <v>132304635.65000001</v>
      </c>
      <c r="I9" s="538"/>
      <c r="J9" s="23"/>
    </row>
    <row r="10" spans="1:11">
      <c r="A10" s="89"/>
      <c r="B10" s="94" t="s">
        <v>133</v>
      </c>
      <c r="C10" s="95" t="s">
        <v>242</v>
      </c>
      <c r="D10" s="95"/>
      <c r="E10" s="96">
        <v>71</v>
      </c>
      <c r="F10" s="542">
        <v>10922576.470000001</v>
      </c>
      <c r="G10" s="543"/>
      <c r="H10" s="537">
        <v>9420399.3900000006</v>
      </c>
      <c r="I10" s="538"/>
      <c r="J10" s="23"/>
    </row>
    <row r="11" spans="1:11">
      <c r="A11" s="89"/>
      <c r="B11" s="94" t="s">
        <v>135</v>
      </c>
      <c r="C11" s="95" t="s">
        <v>243</v>
      </c>
      <c r="D11" s="95"/>
      <c r="E11" s="97"/>
      <c r="F11" s="542"/>
      <c r="G11" s="543"/>
      <c r="H11" s="537"/>
      <c r="I11" s="538"/>
      <c r="J11" s="23"/>
    </row>
    <row r="12" spans="1:11">
      <c r="A12" s="89"/>
      <c r="B12" s="94"/>
      <c r="C12" s="95" t="s">
        <v>244</v>
      </c>
      <c r="D12" s="95"/>
      <c r="E12" s="96" t="s">
        <v>245</v>
      </c>
      <c r="F12" s="542">
        <v>82413865.540000007</v>
      </c>
      <c r="G12" s="543"/>
      <c r="H12" s="537">
        <v>82095957.810000002</v>
      </c>
      <c r="I12" s="538"/>
      <c r="J12" s="23"/>
    </row>
    <row r="13" spans="1:11">
      <c r="A13" s="89"/>
      <c r="B13" s="94" t="s">
        <v>146</v>
      </c>
      <c r="C13" s="95" t="s">
        <v>246</v>
      </c>
      <c r="D13" s="95"/>
      <c r="E13" s="96">
        <v>74</v>
      </c>
      <c r="F13" s="542">
        <v>1516874</v>
      </c>
      <c r="G13" s="543"/>
      <c r="H13" s="537">
        <v>1473977.98</v>
      </c>
      <c r="I13" s="538"/>
      <c r="J13" s="23"/>
    </row>
    <row r="14" spans="1:11">
      <c r="A14" s="89"/>
      <c r="B14" s="94" t="s">
        <v>159</v>
      </c>
      <c r="C14" s="95" t="s">
        <v>247</v>
      </c>
      <c r="D14" s="95"/>
      <c r="E14" s="96">
        <v>75</v>
      </c>
      <c r="F14" s="582">
        <f>SUM(F16:F17)</f>
        <v>12777132.07</v>
      </c>
      <c r="G14" s="583"/>
      <c r="H14" s="551">
        <f>SUM(H16:H17)</f>
        <v>11733363.17</v>
      </c>
      <c r="I14" s="552"/>
      <c r="J14" s="23"/>
    </row>
    <row r="15" spans="1:11">
      <c r="A15" s="89"/>
      <c r="B15" s="94" t="s">
        <v>186</v>
      </c>
      <c r="C15" s="95" t="s">
        <v>248</v>
      </c>
      <c r="D15" s="95"/>
      <c r="E15" s="96"/>
      <c r="F15" s="584"/>
      <c r="G15" s="585"/>
      <c r="H15" s="553"/>
      <c r="I15" s="554"/>
      <c r="J15" s="23"/>
    </row>
    <row r="16" spans="1:11">
      <c r="A16" s="89"/>
      <c r="B16" s="94"/>
      <c r="C16" s="95" t="s">
        <v>249</v>
      </c>
      <c r="D16" s="95"/>
      <c r="E16" s="96" t="s">
        <v>250</v>
      </c>
      <c r="F16" s="542">
        <v>7200313.04</v>
      </c>
      <c r="G16" s="543"/>
      <c r="H16" s="537">
        <v>6168518.6799999997</v>
      </c>
      <c r="I16" s="538"/>
      <c r="J16" s="23"/>
    </row>
    <row r="17" spans="1:10">
      <c r="A17" s="89"/>
      <c r="B17" s="94"/>
      <c r="C17" s="95" t="s">
        <v>251</v>
      </c>
      <c r="D17" s="95"/>
      <c r="E17" s="96" t="s">
        <v>252</v>
      </c>
      <c r="F17" s="542">
        <v>5576819.0300000003</v>
      </c>
      <c r="G17" s="543"/>
      <c r="H17" s="537">
        <v>5564844.4900000002</v>
      </c>
      <c r="I17" s="538"/>
      <c r="J17" s="23"/>
    </row>
    <row r="18" spans="1:10" ht="10.15" customHeight="1">
      <c r="A18" s="89"/>
      <c r="B18" s="90"/>
      <c r="C18" s="95"/>
      <c r="D18" s="95"/>
      <c r="E18" s="96"/>
      <c r="F18" s="542"/>
      <c r="G18" s="543"/>
      <c r="H18" s="537"/>
      <c r="I18" s="538"/>
      <c r="J18" s="23"/>
    </row>
    <row r="19" spans="1:10">
      <c r="A19" s="91" t="s">
        <v>127</v>
      </c>
      <c r="B19" s="92" t="s">
        <v>253</v>
      </c>
      <c r="C19" s="90"/>
      <c r="D19" s="90"/>
      <c r="E19" s="96" t="s">
        <v>254</v>
      </c>
      <c r="F19" s="416">
        <f>SUM(F9:F14)</f>
        <v>235175356.18000001</v>
      </c>
      <c r="G19" s="417"/>
      <c r="H19" s="505">
        <f>SUM(H9:H14)</f>
        <v>237028334</v>
      </c>
      <c r="I19" s="432"/>
      <c r="J19" s="24"/>
    </row>
    <row r="20" spans="1:10" ht="10.15" customHeight="1">
      <c r="A20" s="89"/>
      <c r="B20" s="90"/>
      <c r="C20" s="95"/>
      <c r="D20" s="95"/>
      <c r="E20" s="96"/>
      <c r="F20" s="586"/>
      <c r="G20" s="587"/>
      <c r="H20" s="555"/>
      <c r="I20" s="556"/>
      <c r="J20" s="24"/>
    </row>
    <row r="21" spans="1:10">
      <c r="A21" s="91" t="s">
        <v>129</v>
      </c>
      <c r="B21" s="98" t="s">
        <v>255</v>
      </c>
      <c r="C21" s="92"/>
      <c r="D21" s="92"/>
      <c r="E21" s="96" t="s">
        <v>186</v>
      </c>
      <c r="F21" s="531">
        <f>IF(Charges!F19&gt;Produits!F19,Charges!F19-Produits!F19,0)</f>
        <v>12444311.609999985</v>
      </c>
      <c r="G21" s="557"/>
      <c r="H21" s="531">
        <f>IF(Charges!H19&gt;Produits!H19,Charges!H19-Produits!H19,0)</f>
        <v>0</v>
      </c>
      <c r="I21" s="532"/>
      <c r="J21" s="23"/>
    </row>
    <row r="22" spans="1:10" ht="10.15" customHeight="1">
      <c r="A22" s="91"/>
      <c r="B22" s="98"/>
      <c r="C22" s="92"/>
      <c r="D22" s="92"/>
      <c r="E22" s="96"/>
      <c r="F22" s="494"/>
      <c r="G22" s="546"/>
      <c r="H22" s="512"/>
      <c r="I22" s="495"/>
      <c r="J22" s="23"/>
    </row>
    <row r="23" spans="1:10">
      <c r="A23" s="91" t="s">
        <v>137</v>
      </c>
      <c r="B23" s="562" t="s">
        <v>289</v>
      </c>
      <c r="C23" s="562"/>
      <c r="D23" s="563"/>
      <c r="E23" s="97" t="s">
        <v>201</v>
      </c>
      <c r="F23" s="544"/>
      <c r="G23" s="545"/>
      <c r="H23" s="539"/>
      <c r="I23" s="540"/>
      <c r="J23" s="24"/>
    </row>
    <row r="24" spans="1:10">
      <c r="A24" s="89"/>
      <c r="B24" s="562"/>
      <c r="C24" s="562"/>
      <c r="D24" s="563"/>
      <c r="E24" s="96"/>
      <c r="F24" s="560"/>
      <c r="G24" s="561"/>
      <c r="H24" s="535"/>
      <c r="I24" s="536"/>
      <c r="J24" s="24"/>
    </row>
    <row r="25" spans="1:10">
      <c r="A25" s="89"/>
      <c r="B25" s="94" t="s">
        <v>131</v>
      </c>
      <c r="C25" s="95" t="s">
        <v>256</v>
      </c>
      <c r="D25" s="95"/>
      <c r="E25" s="96">
        <v>761</v>
      </c>
      <c r="F25" s="542">
        <v>3180853.5</v>
      </c>
      <c r="G25" s="543"/>
      <c r="H25" s="537">
        <v>11588255.960000001</v>
      </c>
      <c r="I25" s="538"/>
      <c r="J25" s="23"/>
    </row>
    <row r="26" spans="1:10">
      <c r="A26" s="89"/>
      <c r="B26" s="94" t="s">
        <v>133</v>
      </c>
      <c r="C26" s="95" t="s">
        <v>257</v>
      </c>
      <c r="D26" s="95"/>
      <c r="E26" s="96">
        <v>764</v>
      </c>
      <c r="F26" s="542">
        <v>0</v>
      </c>
      <c r="G26" s="543"/>
      <c r="H26" s="537">
        <v>0</v>
      </c>
      <c r="I26" s="538"/>
      <c r="J26" s="23"/>
    </row>
    <row r="27" spans="1:10">
      <c r="A27" s="89"/>
      <c r="B27" s="94" t="s">
        <v>135</v>
      </c>
      <c r="C27" s="95" t="s">
        <v>258</v>
      </c>
      <c r="D27" s="95"/>
      <c r="E27" s="96">
        <v>765</v>
      </c>
      <c r="F27" s="542">
        <v>20311647.41</v>
      </c>
      <c r="G27" s="543"/>
      <c r="H27" s="537">
        <v>17111878.460000001</v>
      </c>
      <c r="I27" s="538"/>
      <c r="J27" s="23"/>
    </row>
    <row r="28" spans="1:10" ht="23.45" customHeight="1">
      <c r="A28" s="89"/>
      <c r="B28" s="181" t="s">
        <v>146</v>
      </c>
      <c r="C28" s="564" t="s">
        <v>291</v>
      </c>
      <c r="D28" s="565"/>
      <c r="E28" s="96">
        <v>767</v>
      </c>
      <c r="F28" s="542">
        <v>5267215.8499999996</v>
      </c>
      <c r="G28" s="543"/>
      <c r="H28" s="537">
        <v>7696696.2000000002</v>
      </c>
      <c r="I28" s="538"/>
      <c r="J28" s="24"/>
    </row>
    <row r="29" spans="1:10">
      <c r="A29" s="89"/>
      <c r="B29" s="94" t="s">
        <v>159</v>
      </c>
      <c r="C29" s="95" t="s">
        <v>259</v>
      </c>
      <c r="D29" s="95"/>
      <c r="E29" s="96">
        <v>769</v>
      </c>
      <c r="F29" s="542">
        <v>0</v>
      </c>
      <c r="G29" s="543"/>
      <c r="H29" s="537">
        <v>0</v>
      </c>
      <c r="I29" s="538"/>
      <c r="J29" s="23"/>
    </row>
    <row r="30" spans="1:10" ht="10.15" customHeight="1">
      <c r="A30" s="89"/>
      <c r="B30" s="90"/>
      <c r="C30" s="95"/>
      <c r="D30" s="95"/>
      <c r="E30" s="96"/>
      <c r="F30" s="542"/>
      <c r="G30" s="543"/>
      <c r="H30" s="537"/>
      <c r="I30" s="538"/>
      <c r="J30" s="24"/>
    </row>
    <row r="31" spans="1:10">
      <c r="A31" s="91" t="s">
        <v>141</v>
      </c>
      <c r="B31" s="92" t="s">
        <v>260</v>
      </c>
      <c r="C31" s="90"/>
      <c r="D31" s="90"/>
      <c r="E31" s="96">
        <v>76</v>
      </c>
      <c r="F31" s="416">
        <f>SUM(F25:F29)</f>
        <v>28759716.759999998</v>
      </c>
      <c r="G31" s="417"/>
      <c r="H31" s="505">
        <f>SUM(H25:H29)</f>
        <v>36396830.620000005</v>
      </c>
      <c r="I31" s="432"/>
      <c r="J31" s="23"/>
    </row>
    <row r="32" spans="1:10" ht="10.15" customHeight="1">
      <c r="A32" s="91"/>
      <c r="B32" s="92"/>
      <c r="C32" s="90"/>
      <c r="D32" s="90"/>
      <c r="E32" s="96"/>
      <c r="F32" s="494"/>
      <c r="G32" s="546"/>
      <c r="H32" s="512"/>
      <c r="I32" s="495"/>
      <c r="J32" s="23"/>
    </row>
    <row r="33" spans="1:10">
      <c r="A33" s="91" t="s">
        <v>148</v>
      </c>
      <c r="B33" s="92" t="s">
        <v>261</v>
      </c>
      <c r="C33" s="95"/>
      <c r="D33" s="95"/>
      <c r="E33" s="96" t="s">
        <v>262</v>
      </c>
      <c r="F33" s="416">
        <f>F19+F31</f>
        <v>263935072.94</v>
      </c>
      <c r="G33" s="417"/>
      <c r="H33" s="505">
        <f>H19+H31</f>
        <v>273425164.62</v>
      </c>
      <c r="I33" s="432"/>
      <c r="J33" s="23"/>
    </row>
    <row r="34" spans="1:10" ht="10.15" customHeight="1">
      <c r="A34" s="91"/>
      <c r="B34" s="92"/>
      <c r="C34" s="95"/>
      <c r="D34" s="95"/>
      <c r="E34" s="96"/>
      <c r="F34" s="494"/>
      <c r="G34" s="546"/>
      <c r="H34" s="512"/>
      <c r="I34" s="495"/>
      <c r="J34" s="23"/>
    </row>
    <row r="35" spans="1:10">
      <c r="A35" s="91" t="s">
        <v>152</v>
      </c>
      <c r="B35" s="92" t="s">
        <v>263</v>
      </c>
      <c r="C35" s="95"/>
      <c r="D35" s="95"/>
      <c r="E35" s="96" t="s">
        <v>186</v>
      </c>
      <c r="F35" s="531">
        <f>IF(Charges!F36&gt;Produits!F33,Charges!F36-Produits!F33,0)</f>
        <v>7302077.3600000143</v>
      </c>
      <c r="G35" s="557"/>
      <c r="H35" s="531">
        <f>IF(Charges!H36&gt;Produits!H33,Charges!H36-Produits!H33,0)</f>
        <v>7013623.1200000048</v>
      </c>
      <c r="I35" s="53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33"/>
      <c r="I36" s="534"/>
      <c r="J36" s="23"/>
    </row>
    <row r="37" spans="1:10">
      <c r="A37" s="91" t="s">
        <v>165</v>
      </c>
      <c r="B37" s="92" t="s">
        <v>264</v>
      </c>
      <c r="C37" s="95"/>
      <c r="D37" s="95"/>
      <c r="E37" s="96"/>
      <c r="F37" s="544"/>
      <c r="G37" s="545"/>
      <c r="H37" s="539"/>
      <c r="I37" s="540"/>
      <c r="J37" s="23"/>
    </row>
    <row r="38" spans="1:10">
      <c r="A38" s="91"/>
      <c r="B38" s="94" t="s">
        <v>131</v>
      </c>
      <c r="C38" s="95" t="s">
        <v>265</v>
      </c>
      <c r="D38" s="95"/>
      <c r="E38" s="96">
        <v>771</v>
      </c>
      <c r="F38" s="542">
        <v>680265.24</v>
      </c>
      <c r="G38" s="543"/>
      <c r="H38" s="537">
        <v>1430942.36</v>
      </c>
      <c r="I38" s="538"/>
      <c r="J38" s="23"/>
    </row>
    <row r="39" spans="1:10">
      <c r="A39" s="91"/>
      <c r="B39" s="94" t="s">
        <v>133</v>
      </c>
      <c r="C39" s="95" t="s">
        <v>266</v>
      </c>
      <c r="D39" s="95"/>
      <c r="E39" s="96">
        <v>772</v>
      </c>
      <c r="F39" s="542">
        <v>114312.09</v>
      </c>
      <c r="G39" s="543"/>
      <c r="H39" s="537">
        <v>1796699.91</v>
      </c>
      <c r="I39" s="538"/>
      <c r="J39" s="23"/>
    </row>
    <row r="40" spans="1:10">
      <c r="A40" s="91"/>
      <c r="B40" s="94" t="s">
        <v>135</v>
      </c>
      <c r="C40" s="95" t="s">
        <v>267</v>
      </c>
      <c r="D40" s="95"/>
      <c r="E40" s="96">
        <v>773</v>
      </c>
      <c r="F40" s="542">
        <v>30060.7</v>
      </c>
      <c r="G40" s="543"/>
      <c r="H40" s="537">
        <v>22906.69</v>
      </c>
      <c r="I40" s="538"/>
      <c r="J40" s="23"/>
    </row>
    <row r="41" spans="1:10" ht="9.6" customHeight="1">
      <c r="A41" s="91"/>
      <c r="B41" s="95"/>
      <c r="C41" s="95"/>
      <c r="D41" s="95"/>
      <c r="E41" s="96"/>
      <c r="F41" s="542"/>
      <c r="G41" s="543"/>
      <c r="H41" s="537"/>
      <c r="I41" s="538"/>
      <c r="J41" s="23"/>
    </row>
    <row r="42" spans="1:10">
      <c r="A42" s="91"/>
      <c r="B42" s="95"/>
      <c r="C42" s="92" t="s">
        <v>268</v>
      </c>
      <c r="D42" s="92"/>
      <c r="E42" s="96">
        <v>77</v>
      </c>
      <c r="F42" s="416">
        <f>SUM(F38:F40)</f>
        <v>824638.02999999991</v>
      </c>
      <c r="G42" s="417"/>
      <c r="H42" s="505">
        <f>SUM(H38:H40)</f>
        <v>3250548.96</v>
      </c>
      <c r="I42" s="432"/>
      <c r="J42" s="23"/>
    </row>
    <row r="43" spans="1:10" ht="10.15" customHeight="1">
      <c r="A43" s="91"/>
      <c r="B43" s="95"/>
      <c r="C43" s="92"/>
      <c r="D43" s="92"/>
      <c r="E43" s="96"/>
      <c r="F43" s="426"/>
      <c r="G43" s="427"/>
      <c r="H43" s="509"/>
      <c r="I43" s="438"/>
      <c r="J43" s="23"/>
    </row>
    <row r="44" spans="1:10">
      <c r="A44" s="91" t="s">
        <v>176</v>
      </c>
      <c r="B44" s="92" t="s">
        <v>269</v>
      </c>
      <c r="C44" s="95"/>
      <c r="D44" s="95"/>
      <c r="E44" s="96"/>
      <c r="F44" s="544"/>
      <c r="G44" s="545"/>
      <c r="H44" s="539"/>
      <c r="I44" s="540"/>
      <c r="J44" s="23"/>
    </row>
    <row r="45" spans="1:10">
      <c r="A45" s="91"/>
      <c r="B45" s="94" t="s">
        <v>131</v>
      </c>
      <c r="C45" s="95" t="s">
        <v>265</v>
      </c>
      <c r="D45" s="95"/>
      <c r="E45" s="96">
        <v>785</v>
      </c>
      <c r="F45" s="542">
        <v>0</v>
      </c>
      <c r="G45" s="543"/>
      <c r="H45" s="537">
        <v>0</v>
      </c>
      <c r="I45" s="538"/>
      <c r="J45" s="23"/>
    </row>
    <row r="46" spans="1:10">
      <c r="A46" s="91"/>
      <c r="B46" s="94" t="s">
        <v>133</v>
      </c>
      <c r="C46" s="95" t="s">
        <v>266</v>
      </c>
      <c r="D46" s="95"/>
      <c r="E46" s="96">
        <v>786</v>
      </c>
      <c r="F46" s="542">
        <v>20782143.350000001</v>
      </c>
      <c r="G46" s="543"/>
      <c r="H46" s="537">
        <v>25941622.989999998</v>
      </c>
      <c r="I46" s="538"/>
      <c r="J46" s="23"/>
    </row>
    <row r="47" spans="1:10" ht="9.6" customHeight="1">
      <c r="A47" s="91"/>
      <c r="B47" s="95"/>
      <c r="C47" s="95"/>
      <c r="D47" s="95"/>
      <c r="E47" s="96"/>
      <c r="F47" s="544"/>
      <c r="G47" s="545"/>
      <c r="H47" s="539"/>
      <c r="I47" s="540"/>
      <c r="J47" s="23"/>
    </row>
    <row r="48" spans="1:10">
      <c r="A48" s="91"/>
      <c r="B48" s="95"/>
      <c r="C48" s="92" t="s">
        <v>270</v>
      </c>
      <c r="D48" s="92"/>
      <c r="E48" s="96">
        <v>78</v>
      </c>
      <c r="F48" s="531">
        <f>SUM(F45:F46)</f>
        <v>20782143.350000001</v>
      </c>
      <c r="G48" s="557"/>
      <c r="H48" s="541">
        <f>SUM(H45:H46)</f>
        <v>25941622.989999998</v>
      </c>
      <c r="I48" s="53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33"/>
      <c r="I49" s="534"/>
      <c r="J49" s="23"/>
    </row>
    <row r="50" spans="1:10">
      <c r="A50" s="91" t="s">
        <v>178</v>
      </c>
      <c r="B50" s="92" t="s">
        <v>271</v>
      </c>
      <c r="C50" s="95"/>
      <c r="D50" s="95"/>
      <c r="E50" s="96"/>
      <c r="F50" s="544"/>
      <c r="G50" s="545"/>
      <c r="H50" s="539"/>
      <c r="I50" s="540"/>
      <c r="J50" s="23"/>
    </row>
    <row r="51" spans="1:10">
      <c r="A51" s="91"/>
      <c r="B51" s="92" t="s">
        <v>272</v>
      </c>
      <c r="C51" s="95"/>
      <c r="D51" s="95"/>
      <c r="E51" s="96" t="s">
        <v>273</v>
      </c>
      <c r="F51" s="416">
        <f>F42+F48</f>
        <v>21606781.380000003</v>
      </c>
      <c r="G51" s="417"/>
      <c r="H51" s="505">
        <f>H42+H48</f>
        <v>29192171.949999999</v>
      </c>
      <c r="I51" s="432"/>
      <c r="J51" s="23"/>
    </row>
    <row r="52" spans="1:10" ht="10.15" customHeight="1">
      <c r="A52" s="91"/>
      <c r="B52" s="92"/>
      <c r="C52" s="95"/>
      <c r="D52" s="95"/>
      <c r="E52" s="96"/>
      <c r="F52" s="494"/>
      <c r="G52" s="546"/>
      <c r="H52" s="512"/>
      <c r="I52" s="495"/>
      <c r="J52" s="23"/>
    </row>
    <row r="53" spans="1:10">
      <c r="A53" s="91" t="s">
        <v>274</v>
      </c>
      <c r="B53" s="92" t="s">
        <v>275</v>
      </c>
      <c r="C53" s="95"/>
      <c r="D53" s="95"/>
      <c r="E53" s="96"/>
      <c r="F53" s="531">
        <f>IF(Charges!F52&gt;Produits!F51,Charges!F52-Produits!F51,0)</f>
        <v>0</v>
      </c>
      <c r="G53" s="557"/>
      <c r="H53" s="531">
        <f>IF(Charges!H52&gt;Produits!H51,Charges!H52-Produits!H51,0)</f>
        <v>0</v>
      </c>
      <c r="I53" s="532"/>
      <c r="J53" s="23"/>
    </row>
    <row r="54" spans="1:10" ht="10.15" customHeight="1">
      <c r="A54" s="91"/>
      <c r="B54" s="95"/>
      <c r="C54" s="95"/>
      <c r="D54" s="95"/>
      <c r="E54" s="96"/>
      <c r="F54" s="494"/>
      <c r="G54" s="546"/>
      <c r="H54" s="512"/>
      <c r="I54" s="495"/>
      <c r="J54" s="23"/>
    </row>
    <row r="55" spans="1:10">
      <c r="A55" s="91" t="s">
        <v>276</v>
      </c>
      <c r="B55" s="92" t="s">
        <v>277</v>
      </c>
      <c r="C55" s="95"/>
      <c r="D55" s="95"/>
      <c r="E55" s="96"/>
      <c r="F55" s="416">
        <f>F33+F51</f>
        <v>285541854.31999999</v>
      </c>
      <c r="G55" s="417"/>
      <c r="H55" s="505">
        <f>H33+H51</f>
        <v>302617336.56999999</v>
      </c>
      <c r="I55" s="432"/>
      <c r="J55" s="23"/>
    </row>
    <row r="56" spans="1:10" ht="10.15" customHeight="1">
      <c r="A56" s="91"/>
      <c r="B56" s="95"/>
      <c r="C56" s="95"/>
      <c r="D56" s="95"/>
      <c r="E56" s="96"/>
      <c r="F56" s="494"/>
      <c r="G56" s="546"/>
      <c r="H56" s="512"/>
      <c r="I56" s="495"/>
      <c r="J56" s="23"/>
    </row>
    <row r="57" spans="1:10">
      <c r="A57" s="91" t="s">
        <v>278</v>
      </c>
      <c r="B57" s="92" t="s">
        <v>279</v>
      </c>
      <c r="C57" s="95"/>
      <c r="D57" s="95"/>
      <c r="E57" s="96"/>
      <c r="F57" s="531">
        <f>IF(Charges!F56&gt;Produits!F55,Charges!F56-Produits!F55,0)</f>
        <v>0</v>
      </c>
      <c r="G57" s="557"/>
      <c r="H57" s="531">
        <f>IF(Charges!H56&gt;Produits!H55,Charges!H56-Produits!H55,0)</f>
        <v>0</v>
      </c>
      <c r="I57" s="53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33"/>
      <c r="I58" s="534"/>
      <c r="J58" s="23"/>
    </row>
    <row r="59" spans="1:10">
      <c r="A59" s="91" t="s">
        <v>280</v>
      </c>
      <c r="B59" s="92" t="s">
        <v>281</v>
      </c>
      <c r="C59" s="95"/>
      <c r="D59" s="95"/>
      <c r="E59" s="96"/>
      <c r="F59" s="560"/>
      <c r="G59" s="561"/>
      <c r="H59" s="535"/>
      <c r="I59" s="536"/>
      <c r="J59" s="23"/>
    </row>
    <row r="60" spans="1:10">
      <c r="A60" s="91"/>
      <c r="B60" s="94" t="s">
        <v>131</v>
      </c>
      <c r="C60" s="95" t="s">
        <v>282</v>
      </c>
      <c r="D60" s="95"/>
      <c r="E60" s="96">
        <v>79201</v>
      </c>
      <c r="F60" s="542">
        <v>7302077.3600000003</v>
      </c>
      <c r="G60" s="543"/>
      <c r="H60" s="537">
        <v>7013623.1200000001</v>
      </c>
      <c r="I60" s="538"/>
      <c r="J60" s="23"/>
    </row>
    <row r="61" spans="1:10">
      <c r="A61" s="91"/>
      <c r="B61" s="94" t="s">
        <v>133</v>
      </c>
      <c r="C61" s="95" t="s">
        <v>283</v>
      </c>
      <c r="D61" s="95"/>
      <c r="E61" s="96">
        <v>79202</v>
      </c>
      <c r="F61" s="542">
        <v>0</v>
      </c>
      <c r="G61" s="543"/>
      <c r="H61" s="537">
        <v>0</v>
      </c>
      <c r="I61" s="538"/>
      <c r="J61" s="23"/>
    </row>
    <row r="62" spans="1:10" ht="10.15" customHeight="1">
      <c r="A62" s="91"/>
      <c r="B62" s="94"/>
      <c r="C62" s="95"/>
      <c r="D62" s="95"/>
      <c r="E62" s="96"/>
      <c r="F62" s="544"/>
      <c r="G62" s="545"/>
      <c r="H62" s="539"/>
      <c r="I62" s="540"/>
      <c r="J62" s="23"/>
    </row>
    <row r="63" spans="1:10">
      <c r="A63" s="91"/>
      <c r="B63" s="94"/>
      <c r="C63" s="92" t="s">
        <v>236</v>
      </c>
      <c r="D63" s="92"/>
      <c r="E63" s="96">
        <v>79</v>
      </c>
      <c r="F63" s="416">
        <f>SUM(F60:F61)</f>
        <v>7302077.3600000003</v>
      </c>
      <c r="G63" s="417"/>
      <c r="H63" s="505">
        <f>SUM(H60:H61)</f>
        <v>7013623.1200000001</v>
      </c>
      <c r="I63" s="432"/>
      <c r="J63" s="23"/>
    </row>
    <row r="64" spans="1:10" ht="10.15" customHeight="1">
      <c r="A64" s="91"/>
      <c r="B64" s="95"/>
      <c r="C64" s="95"/>
      <c r="D64" s="95"/>
      <c r="E64" s="96"/>
      <c r="F64" s="494"/>
      <c r="G64" s="546"/>
      <c r="H64" s="512"/>
      <c r="I64" s="495"/>
      <c r="J64" s="23"/>
    </row>
    <row r="65" spans="1:10" ht="13.5" thickBot="1">
      <c r="A65" s="91" t="s">
        <v>284</v>
      </c>
      <c r="B65" s="92" t="s">
        <v>285</v>
      </c>
      <c r="C65" s="95"/>
      <c r="D65" s="95"/>
      <c r="E65" s="99"/>
      <c r="F65" s="547">
        <f>F55+F63</f>
        <v>292843931.68000001</v>
      </c>
      <c r="G65" s="548"/>
      <c r="H65" s="529">
        <f>H55+H63</f>
        <v>309630959.69</v>
      </c>
      <c r="I65" s="530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Ville De Namur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6"/>
      <c r="W1" s="264"/>
      <c r="X1" s="237" t="str">
        <f>Coordonnées!$U$1</f>
        <v>Code INS</v>
      </c>
      <c r="Y1" s="275">
        <f>Coordonnées!$V$1</f>
        <v>92094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7"/>
      <c r="W2" s="265"/>
      <c r="X2" s="238" t="str">
        <f>Coordonnées!$U$2</f>
        <v>Exercice:</v>
      </c>
      <c r="Y2" s="276">
        <f>Coordonnées!$V$2</f>
        <v>2024</v>
      </c>
    </row>
    <row r="3" spans="1:25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292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tr">
        <f>Coordonnées!A1</f>
        <v>Synthèse des Comptes</v>
      </c>
      <c r="B1" s="304"/>
      <c r="C1" s="304"/>
      <c r="D1" s="304"/>
      <c r="E1" s="304"/>
      <c r="F1" s="304"/>
      <c r="G1" s="307" t="str">
        <f>Coordonnées!G1</f>
        <v>Administration communale de Ville De Namur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4"/>
      <c r="W1" s="264"/>
      <c r="X1" s="237" t="str">
        <f>Coordonnées!$U$1</f>
        <v>Code INS</v>
      </c>
      <c r="Y1" s="275">
        <f>Coordonnées!$V$1</f>
        <v>92094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5"/>
      <c r="W2" s="265"/>
      <c r="X2" s="238" t="str">
        <f>Coordonnées!$U$2</f>
        <v>Exercice:</v>
      </c>
      <c r="Y2" s="276">
        <f>Coordonnées!$V$2</f>
        <v>2024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293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304</v>
      </c>
      <c r="B8" s="30"/>
      <c r="C8" s="193"/>
      <c r="D8" s="193"/>
      <c r="E8" s="193"/>
      <c r="F8" s="192" t="s">
        <v>305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9" t="s">
        <v>306</v>
      </c>
      <c r="B9" s="589"/>
      <c r="C9" s="589"/>
      <c r="D9" s="589"/>
      <c r="E9" s="589"/>
      <c r="F9" s="590" t="s">
        <v>307</v>
      </c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</row>
    <row r="10" spans="1:25" ht="49.9" customHeight="1">
      <c r="A10" s="589" t="s">
        <v>29</v>
      </c>
      <c r="B10" s="589"/>
      <c r="C10" s="589"/>
      <c r="D10" s="589"/>
      <c r="E10" s="589"/>
      <c r="F10" s="588" t="s">
        <v>308</v>
      </c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5" ht="49.9" customHeight="1">
      <c r="A11" s="589" t="s">
        <v>309</v>
      </c>
      <c r="B11" s="589"/>
      <c r="C11" s="589"/>
      <c r="D11" s="589"/>
      <c r="E11" s="589"/>
      <c r="F11" s="588" t="s">
        <v>310</v>
      </c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</row>
    <row r="12" spans="1:25" ht="49.9" customHeight="1">
      <c r="A12" s="589" t="s">
        <v>311</v>
      </c>
      <c r="B12" s="589"/>
      <c r="C12" s="589"/>
      <c r="D12" s="589"/>
      <c r="E12" s="589"/>
      <c r="F12" s="588" t="s">
        <v>331</v>
      </c>
      <c r="G12" s="588"/>
      <c r="H12" s="588"/>
      <c r="I12" s="588"/>
      <c r="J12" s="588"/>
      <c r="K12" s="588"/>
      <c r="L12" s="588"/>
      <c r="M12" s="588"/>
      <c r="N12" s="588"/>
      <c r="O12" s="588"/>
      <c r="P12" s="588"/>
      <c r="Q12" s="588"/>
      <c r="R12" s="588"/>
      <c r="S12" s="588"/>
      <c r="T12" s="588"/>
      <c r="U12" s="588"/>
      <c r="V12" s="588"/>
      <c r="W12" s="588"/>
    </row>
    <row r="13" spans="1:25" ht="49.9" customHeight="1">
      <c r="A13" s="589" t="s">
        <v>312</v>
      </c>
      <c r="B13" s="589"/>
      <c r="C13" s="589"/>
      <c r="D13" s="589"/>
      <c r="E13" s="589"/>
      <c r="F13" s="588" t="s">
        <v>313</v>
      </c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</row>
    <row r="14" spans="1:25" ht="49.9" customHeight="1">
      <c r="A14" s="589" t="s">
        <v>314</v>
      </c>
      <c r="B14" s="589"/>
      <c r="C14" s="589"/>
      <c r="D14" s="589"/>
      <c r="E14" s="589"/>
      <c r="F14" s="588" t="s">
        <v>332</v>
      </c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</row>
    <row r="15" spans="1:25" ht="52.15" customHeight="1">
      <c r="A15" s="589" t="s">
        <v>315</v>
      </c>
      <c r="B15" s="589"/>
      <c r="C15" s="589"/>
      <c r="D15" s="589"/>
      <c r="E15" s="589"/>
      <c r="F15" s="588" t="s">
        <v>316</v>
      </c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</row>
    <row r="16" spans="1:25" ht="49.9" customHeight="1">
      <c r="A16" s="588" t="s">
        <v>317</v>
      </c>
      <c r="B16" s="588"/>
      <c r="C16" s="588"/>
      <c r="D16" s="588"/>
      <c r="E16" s="588"/>
      <c r="F16" s="588" t="s">
        <v>318</v>
      </c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8"/>
    </row>
    <row r="17" spans="1:23" ht="49.9" customHeight="1">
      <c r="A17" s="589" t="s">
        <v>319</v>
      </c>
      <c r="B17" s="589"/>
      <c r="C17" s="589"/>
      <c r="D17" s="589"/>
      <c r="E17" s="589"/>
      <c r="F17" s="588" t="s">
        <v>333</v>
      </c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</row>
    <row r="18" spans="1:23" ht="49.9" customHeight="1">
      <c r="A18" s="589" t="s">
        <v>320</v>
      </c>
      <c r="B18" s="589"/>
      <c r="C18" s="589"/>
      <c r="D18" s="589"/>
      <c r="E18" s="589"/>
      <c r="F18" s="588" t="s">
        <v>321</v>
      </c>
      <c r="G18" s="588"/>
      <c r="H18" s="588"/>
      <c r="I18" s="588"/>
      <c r="J18" s="588"/>
      <c r="K18" s="588"/>
      <c r="L18" s="588"/>
      <c r="M18" s="588"/>
      <c r="N18" s="588"/>
      <c r="O18" s="588"/>
      <c r="P18" s="588"/>
      <c r="Q18" s="588"/>
      <c r="R18" s="588"/>
      <c r="S18" s="588"/>
      <c r="T18" s="588"/>
      <c r="U18" s="588"/>
      <c r="V18" s="588"/>
      <c r="W18" s="588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Thiry Vincent</cp:lastModifiedBy>
  <cp:lastPrinted>2024-12-03T14:33:46Z</cp:lastPrinted>
  <dcterms:created xsi:type="dcterms:W3CDTF">2006-02-10T09:03:57Z</dcterms:created>
  <dcterms:modified xsi:type="dcterms:W3CDTF">2026-03-23T12:29:16Z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